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lexaScanlan\Documents\Projects\Febuary\"/>
    </mc:Choice>
  </mc:AlternateContent>
  <xr:revisionPtr revIDLastSave="0" documentId="13_ncr:1_{BF9ADDA4-6A66-4698-897B-F85CBEB0BB05}" xr6:coauthVersionLast="47" xr6:coauthVersionMax="47" xr10:uidLastSave="{00000000-0000-0000-0000-000000000000}"/>
  <bookViews>
    <workbookView xWindow="-28920" yWindow="-120" windowWidth="29040" windowHeight="15720" tabRatio="788" xr2:uid="{00000000-000D-0000-FFFF-FFFF00000000}"/>
  </bookViews>
  <sheets>
    <sheet name="Calendar" sheetId="14" r:id="rId1"/>
  </sheets>
  <definedNames>
    <definedName name="Calendar10Month">Calendar!$C$125</definedName>
    <definedName name="Calendar10MonthOption">MATCH(Calendar10Month,Months,0)</definedName>
    <definedName name="Calendar10Year">Calendar!$B$125</definedName>
    <definedName name="Calendar11Month">Calendar!$C$139</definedName>
    <definedName name="Calendar11MonthOption">MATCH(Calendar11Month,Months,0)</definedName>
    <definedName name="Calendar11Year">Calendar!$B$139</definedName>
    <definedName name="Calendar12Month">Calendar!$C$153</definedName>
    <definedName name="Calendar12MonthOption">MATCH(Calendar12Month,Months,0)</definedName>
    <definedName name="Calendar12Year">Calendar!$B$153</definedName>
    <definedName name="Calendar1Month">Calendar!$C$1</definedName>
    <definedName name="Calendar1MonthOption">MATCH(Calendar1Month,Months,0)</definedName>
    <definedName name="Calendar1Year">Calendar!$B$1</definedName>
    <definedName name="Calendar2Month">Calendar!$C$15</definedName>
    <definedName name="Calendar2MonthOption">MATCH(Calendar2Month,Months,0)</definedName>
    <definedName name="Calendar2Year">Calendar!$B$15</definedName>
    <definedName name="Calendar3Month">Calendar!$C$29</definedName>
    <definedName name="Calendar3MonthOption">MATCH(Calendar3Month,Months,0)</definedName>
    <definedName name="Calendar3Year">Calendar!$B$29</definedName>
    <definedName name="Calendar4Month">Calendar!$C$43</definedName>
    <definedName name="Calendar4MonthOption">MATCH(Calendar4Month,Months,0)</definedName>
    <definedName name="Calendar4Year">Calendar!$B$43</definedName>
    <definedName name="Calendar5Month">Calendar!$C$57</definedName>
    <definedName name="Calendar5MonthOption">MATCH(Calendar5Month,Months,0)</definedName>
    <definedName name="Calendar5Year">Calendar!$B$57</definedName>
    <definedName name="Calendar6Month">Calendar!$C$71</definedName>
    <definedName name="Calendar6MonthOption">MATCH(Calendar6Month,Months,0)</definedName>
    <definedName name="Calendar6Year">Calendar!$B$71</definedName>
    <definedName name="Calendar7Month">Calendar!$C$83</definedName>
    <definedName name="Calendar7MonthOption">MATCH(Calendar7Month,Months,0)</definedName>
    <definedName name="Calendar7Year">Calendar!$B$83</definedName>
    <definedName name="Calendar8Month">Calendar!$C$97</definedName>
    <definedName name="Calendar8MonthOption">MATCH(Calendar8Month,Months,0)</definedName>
    <definedName name="Calendar8Year">Calendar!$B$97</definedName>
    <definedName name="Calendar9Month">Calendar!$C$111</definedName>
    <definedName name="Calendar9MonthOption">MATCH(Calendar9Month,Months,0)</definedName>
    <definedName name="Calendar9Year">Calendar!$B$111</definedName>
    <definedName name="Days">{0,1,2,3,4,5,6}</definedName>
    <definedName name="Months">{"January","February","March","April","May","June","July","August","September","October","November","December"}</definedName>
    <definedName name="_xlnm.Print_Area" localSheetId="0">Calendar!$B$1:$I$166</definedName>
    <definedName name="WeekdayOption">MATCH(WeekStart,Weekdays,0)+10</definedName>
    <definedName name="Weekdays">{"Monday","Tuesday","Wednesday","Thursday","Friday","Saturday","Sunday"}</definedName>
    <definedName name="WeekStart">Calendar!$B$2</definedName>
    <definedName name="WeekStartValue">IF(WeekStart="Monday",2,1)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4" l="1"/>
  <c r="B3" i="14" a="1"/>
  <c r="C3" i="14" s="1"/>
  <c r="C2" i="14" s="1"/>
  <c r="B9" i="14" l="1" a="1"/>
  <c r="G9" i="14" s="1"/>
  <c r="B7" i="14" a="1"/>
  <c r="G7" i="14" s="1"/>
  <c r="B15" i="14"/>
  <c r="B13" i="14" a="1"/>
  <c r="C13" i="14" s="1"/>
  <c r="B5" i="14" a="1"/>
  <c r="E5" i="14" s="1"/>
  <c r="B11" i="14" a="1"/>
  <c r="C11" i="14" s="1"/>
  <c r="H3" i="14"/>
  <c r="H2" i="14" s="1"/>
  <c r="B3" i="14"/>
  <c r="G3" i="14"/>
  <c r="G2" i="14" s="1"/>
  <c r="E3" i="14"/>
  <c r="E2" i="14" s="1"/>
  <c r="D3" i="14"/>
  <c r="D2" i="14" s="1"/>
  <c r="F3" i="14"/>
  <c r="F2" i="14" s="1"/>
  <c r="B13" i="14" l="1"/>
  <c r="B21" i="14" a="1"/>
  <c r="D21" i="14" s="1"/>
  <c r="F5" i="14"/>
  <c r="B19" i="14" a="1"/>
  <c r="G19" i="14" s="1"/>
  <c r="B23" i="14" a="1"/>
  <c r="E23" i="14" s="1"/>
  <c r="F7" i="14"/>
  <c r="B17" i="14" a="1"/>
  <c r="E17" i="14" s="1"/>
  <c r="E16" i="14" s="1"/>
  <c r="F9" i="14"/>
  <c r="E9" i="14"/>
  <c r="B29" i="14"/>
  <c r="D9" i="14"/>
  <c r="D11" i="14"/>
  <c r="H11" i="14"/>
  <c r="B27" i="14" a="1"/>
  <c r="B25" i="14" a="1"/>
  <c r="E25" i="14" s="1"/>
  <c r="B5" i="14"/>
  <c r="G5" i="14"/>
  <c r="D5" i="14"/>
  <c r="C7" i="14"/>
  <c r="H7" i="14"/>
  <c r="D7" i="14"/>
  <c r="G11" i="14"/>
  <c r="B11" i="14"/>
  <c r="E11" i="14"/>
  <c r="C5" i="14"/>
  <c r="H5" i="14"/>
  <c r="F11" i="14"/>
  <c r="E7" i="14"/>
  <c r="B7" i="14"/>
  <c r="C29" i="14"/>
  <c r="C9" i="14"/>
  <c r="H9" i="14"/>
  <c r="B9" i="14"/>
  <c r="H21" i="14" l="1"/>
  <c r="G21" i="14"/>
  <c r="B21" i="14"/>
  <c r="E21" i="14"/>
  <c r="F21" i="14"/>
  <c r="C21" i="14"/>
  <c r="F19" i="14"/>
  <c r="E19" i="14"/>
  <c r="C19" i="14"/>
  <c r="C23" i="14"/>
  <c r="B19" i="14"/>
  <c r="B23" i="14"/>
  <c r="D19" i="14"/>
  <c r="H23" i="14"/>
  <c r="H19" i="14"/>
  <c r="D23" i="14"/>
  <c r="G23" i="14"/>
  <c r="H25" i="14"/>
  <c r="F17" i="14"/>
  <c r="F16" i="14" s="1"/>
  <c r="B39" i="14" a="1"/>
  <c r="H39" i="14" s="1"/>
  <c r="B27" i="14"/>
  <c r="C27" i="14"/>
  <c r="D25" i="14"/>
  <c r="C17" i="14"/>
  <c r="C16" i="14" s="1"/>
  <c r="F23" i="14"/>
  <c r="G17" i="14"/>
  <c r="G16" i="14" s="1"/>
  <c r="D17" i="14"/>
  <c r="D16" i="14" s="1"/>
  <c r="H17" i="14"/>
  <c r="H16" i="14" s="1"/>
  <c r="B17" i="14"/>
  <c r="B16" i="14" s="1"/>
  <c r="C25" i="14"/>
  <c r="B25" i="14"/>
  <c r="B35" i="14" a="1"/>
  <c r="B33" i="14" a="1"/>
  <c r="G25" i="14"/>
  <c r="F25" i="14"/>
  <c r="B43" i="14"/>
  <c r="B31" i="14" a="1"/>
  <c r="B37" i="14" a="1"/>
  <c r="C43" i="14"/>
  <c r="B41" i="14" a="1"/>
  <c r="D39" i="14" l="1"/>
  <c r="B39" i="14"/>
  <c r="G39" i="14"/>
  <c r="F39" i="14"/>
  <c r="E39" i="14"/>
  <c r="C39" i="14"/>
  <c r="C37" i="14"/>
  <c r="D37" i="14"/>
  <c r="E37" i="14"/>
  <c r="G37" i="14"/>
  <c r="F37" i="14"/>
  <c r="B37" i="14"/>
  <c r="H37" i="14"/>
  <c r="F31" i="14"/>
  <c r="F30" i="14" s="1"/>
  <c r="D31" i="14"/>
  <c r="D30" i="14" s="1"/>
  <c r="G31" i="14"/>
  <c r="G30" i="14" s="1"/>
  <c r="B31" i="14"/>
  <c r="B30" i="14" s="1"/>
  <c r="H31" i="14"/>
  <c r="H30" i="14" s="1"/>
  <c r="C31" i="14"/>
  <c r="C30" i="14" s="1"/>
  <c r="E31" i="14"/>
  <c r="E30" i="14" s="1"/>
  <c r="G35" i="14"/>
  <c r="B35" i="14"/>
  <c r="H35" i="14"/>
  <c r="C35" i="14"/>
  <c r="E35" i="14"/>
  <c r="D35" i="14"/>
  <c r="F35" i="14"/>
  <c r="B45" i="14" a="1"/>
  <c r="C57" i="14"/>
  <c r="B71" i="14" s="1"/>
  <c r="B53" i="14" a="1"/>
  <c r="B55" i="14" a="1"/>
  <c r="B49" i="14" a="1"/>
  <c r="B51" i="14" a="1"/>
  <c r="B47" i="14" a="1"/>
  <c r="C41" i="14"/>
  <c r="B41" i="14"/>
  <c r="H33" i="14"/>
  <c r="C33" i="14"/>
  <c r="D33" i="14"/>
  <c r="E33" i="14"/>
  <c r="F33" i="14"/>
  <c r="G33" i="14"/>
  <c r="B33" i="14"/>
  <c r="B69" i="14" l="1" a="1"/>
  <c r="C69" i="14" s="1"/>
  <c r="E45" i="14"/>
  <c r="E44" i="14" s="1"/>
  <c r="G45" i="14"/>
  <c r="G44" i="14" s="1"/>
  <c r="H45" i="14"/>
  <c r="H44" i="14" s="1"/>
  <c r="C45" i="14"/>
  <c r="C44" i="14" s="1"/>
  <c r="D45" i="14"/>
  <c r="D44" i="14" s="1"/>
  <c r="B45" i="14"/>
  <c r="B44" i="14" s="1"/>
  <c r="F45" i="14"/>
  <c r="F44" i="14" s="1"/>
  <c r="B61" i="14" a="1"/>
  <c r="B63" i="14" a="1"/>
  <c r="G47" i="14"/>
  <c r="B47" i="14"/>
  <c r="C47" i="14"/>
  <c r="F47" i="14"/>
  <c r="E47" i="14"/>
  <c r="H47" i="14"/>
  <c r="D47" i="14"/>
  <c r="D53" i="14"/>
  <c r="B53" i="14"/>
  <c r="C53" i="14"/>
  <c r="F53" i="14"/>
  <c r="E53" i="14"/>
  <c r="G53" i="14"/>
  <c r="H53" i="14"/>
  <c r="B67" i="14" a="1"/>
  <c r="B65" i="14" a="1"/>
  <c r="B59" i="14" a="1"/>
  <c r="G51" i="14"/>
  <c r="H51" i="14"/>
  <c r="D51" i="14"/>
  <c r="C51" i="14"/>
  <c r="B51" i="14"/>
  <c r="E51" i="14"/>
  <c r="F51" i="14"/>
  <c r="B49" i="14"/>
  <c r="G49" i="14"/>
  <c r="C49" i="14"/>
  <c r="E49" i="14"/>
  <c r="F49" i="14"/>
  <c r="H49" i="14"/>
  <c r="D49" i="14"/>
  <c r="C71" i="14"/>
  <c r="C55" i="14"/>
  <c r="B55" i="14"/>
  <c r="B69" i="14" l="1"/>
  <c r="D59" i="14"/>
  <c r="D58" i="14" s="1"/>
  <c r="F59" i="14"/>
  <c r="F58" i="14" s="1"/>
  <c r="G59" i="14"/>
  <c r="G58" i="14" s="1"/>
  <c r="B59" i="14"/>
  <c r="B58" i="14" s="1"/>
  <c r="H59" i="14"/>
  <c r="H58" i="14" s="1"/>
  <c r="C59" i="14"/>
  <c r="C58" i="14" s="1"/>
  <c r="E59" i="14"/>
  <c r="E58" i="14" s="1"/>
  <c r="B79" i="14" a="1"/>
  <c r="B81" i="14" a="1"/>
  <c r="B73" i="14" a="1"/>
  <c r="C83" i="14"/>
  <c r="B83" i="14"/>
  <c r="B75" i="14" a="1"/>
  <c r="B77" i="14" a="1"/>
  <c r="C65" i="14"/>
  <c r="E65" i="14"/>
  <c r="G65" i="14"/>
  <c r="D65" i="14"/>
  <c r="F65" i="14"/>
  <c r="B65" i="14"/>
  <c r="H65" i="14"/>
  <c r="E63" i="14"/>
  <c r="D63" i="14"/>
  <c r="F63" i="14"/>
  <c r="H63" i="14"/>
  <c r="G63" i="14"/>
  <c r="B63" i="14"/>
  <c r="C63" i="14"/>
  <c r="E67" i="14"/>
  <c r="D67" i="14"/>
  <c r="F67" i="14"/>
  <c r="H67" i="14"/>
  <c r="G67" i="14"/>
  <c r="B67" i="14"/>
  <c r="C67" i="14"/>
  <c r="C61" i="14"/>
  <c r="E61" i="14"/>
  <c r="D61" i="14"/>
  <c r="B61" i="14"/>
  <c r="F61" i="14"/>
  <c r="G61" i="14"/>
  <c r="H61" i="14"/>
  <c r="B93" i="14" l="1" a="1"/>
  <c r="B97" i="14"/>
  <c r="B95" i="14" a="1"/>
  <c r="C97" i="14"/>
  <c r="B91" i="14" a="1"/>
  <c r="B85" i="14" a="1"/>
  <c r="B89" i="14" a="1"/>
  <c r="B87" i="14" a="1"/>
  <c r="C77" i="14"/>
  <c r="E77" i="14"/>
  <c r="F77" i="14"/>
  <c r="D77" i="14"/>
  <c r="G77" i="14"/>
  <c r="H77" i="14"/>
  <c r="B77" i="14"/>
  <c r="B79" i="14"/>
  <c r="C79" i="14"/>
  <c r="F79" i="14"/>
  <c r="E79" i="14"/>
  <c r="H79" i="14"/>
  <c r="G79" i="14"/>
  <c r="D79" i="14"/>
  <c r="E75" i="14"/>
  <c r="F75" i="14"/>
  <c r="G75" i="14"/>
  <c r="B75" i="14"/>
  <c r="H75" i="14"/>
  <c r="D75" i="14"/>
  <c r="C75" i="14"/>
  <c r="E73" i="14"/>
  <c r="E72" i="14" s="1"/>
  <c r="G73" i="14"/>
  <c r="G72" i="14" s="1"/>
  <c r="H73" i="14"/>
  <c r="H72" i="14" s="1"/>
  <c r="C73" i="14"/>
  <c r="C72" i="14" s="1"/>
  <c r="D73" i="14"/>
  <c r="D72" i="14" s="1"/>
  <c r="B73" i="14"/>
  <c r="B72" i="14" s="1"/>
  <c r="F73" i="14"/>
  <c r="F72" i="14" s="1"/>
  <c r="F81" i="14"/>
  <c r="E81" i="14"/>
  <c r="G81" i="14"/>
  <c r="D81" i="14"/>
  <c r="B81" i="14"/>
  <c r="H81" i="14"/>
  <c r="C81" i="14"/>
  <c r="B111" i="14" l="1"/>
  <c r="B91" i="14"/>
  <c r="D91" i="14"/>
  <c r="C91" i="14"/>
  <c r="E91" i="14"/>
  <c r="H91" i="14"/>
  <c r="F91" i="14"/>
  <c r="G91" i="14"/>
  <c r="F87" i="14"/>
  <c r="E87" i="14"/>
  <c r="G87" i="14"/>
  <c r="C87" i="14"/>
  <c r="B87" i="14"/>
  <c r="D87" i="14"/>
  <c r="H87" i="14"/>
  <c r="B85" i="14"/>
  <c r="B84" i="14" s="1"/>
  <c r="G85" i="14"/>
  <c r="G84" i="14" s="1"/>
  <c r="E85" i="14"/>
  <c r="E84" i="14" s="1"/>
  <c r="C85" i="14"/>
  <c r="C84" i="14" s="1"/>
  <c r="D85" i="14"/>
  <c r="D84" i="14" s="1"/>
  <c r="H85" i="14"/>
  <c r="H84" i="14" s="1"/>
  <c r="F85" i="14"/>
  <c r="F84" i="14" s="1"/>
  <c r="C95" i="14"/>
  <c r="B95" i="14"/>
  <c r="B107" i="14" a="1"/>
  <c r="B103" i="14" a="1"/>
  <c r="B105" i="14" a="1"/>
  <c r="B99" i="14" a="1"/>
  <c r="C111" i="14"/>
  <c r="B109" i="14" a="1"/>
  <c r="B101" i="14" a="1"/>
  <c r="F89" i="14"/>
  <c r="E89" i="14"/>
  <c r="B89" i="14"/>
  <c r="C89" i="14"/>
  <c r="G89" i="14"/>
  <c r="D89" i="14"/>
  <c r="H89" i="14"/>
  <c r="C93" i="14"/>
  <c r="B93" i="14"/>
  <c r="G93" i="14"/>
  <c r="D93" i="14"/>
  <c r="F93" i="14"/>
  <c r="H93" i="14"/>
  <c r="E93" i="14"/>
  <c r="B109" i="14" l="1"/>
  <c r="C109" i="14"/>
  <c r="F107" i="14"/>
  <c r="G107" i="14"/>
  <c r="B107" i="14"/>
  <c r="E107" i="14"/>
  <c r="D107" i="14"/>
  <c r="H107" i="14"/>
  <c r="C107" i="14"/>
  <c r="B121" i="14" a="1"/>
  <c r="B113" i="14" a="1"/>
  <c r="B115" i="14" a="1"/>
  <c r="B117" i="14" a="1"/>
  <c r="B119" i="14" a="1"/>
  <c r="B123" i="14" a="1"/>
  <c r="B125" i="14"/>
  <c r="C125" i="14"/>
  <c r="H105" i="14"/>
  <c r="F105" i="14"/>
  <c r="C105" i="14"/>
  <c r="E105" i="14"/>
  <c r="B105" i="14"/>
  <c r="G105" i="14"/>
  <c r="D105" i="14"/>
  <c r="G101" i="14"/>
  <c r="E101" i="14"/>
  <c r="B101" i="14"/>
  <c r="D101" i="14"/>
  <c r="F101" i="14"/>
  <c r="H101" i="14"/>
  <c r="C101" i="14"/>
  <c r="E99" i="14"/>
  <c r="E98" i="14" s="1"/>
  <c r="F99" i="14"/>
  <c r="F98" i="14" s="1"/>
  <c r="D99" i="14"/>
  <c r="D98" i="14" s="1"/>
  <c r="C99" i="14"/>
  <c r="C98" i="14" s="1"/>
  <c r="B99" i="14"/>
  <c r="B98" i="14" s="1"/>
  <c r="G99" i="14"/>
  <c r="G98" i="14" s="1"/>
  <c r="H99" i="14"/>
  <c r="H98" i="14" s="1"/>
  <c r="F103" i="14"/>
  <c r="E103" i="14"/>
  <c r="C103" i="14"/>
  <c r="B103" i="14"/>
  <c r="G103" i="14"/>
  <c r="H103" i="14"/>
  <c r="D103" i="14"/>
  <c r="H117" i="14" l="1"/>
  <c r="C117" i="14"/>
  <c r="G117" i="14"/>
  <c r="E117" i="14"/>
  <c r="D117" i="14"/>
  <c r="F117" i="14"/>
  <c r="B117" i="14"/>
  <c r="B127" i="14" a="1"/>
  <c r="B137" i="14" a="1"/>
  <c r="C139" i="14"/>
  <c r="B135" i="14" a="1"/>
  <c r="B133" i="14" a="1"/>
  <c r="B129" i="14" a="1"/>
  <c r="B139" i="14"/>
  <c r="B131" i="14" a="1"/>
  <c r="C113" i="14"/>
  <c r="C112" i="14" s="1"/>
  <c r="D113" i="14"/>
  <c r="D112" i="14" s="1"/>
  <c r="F113" i="14"/>
  <c r="F112" i="14" s="1"/>
  <c r="B113" i="14"/>
  <c r="B112" i="14" s="1"/>
  <c r="H113" i="14"/>
  <c r="H112" i="14" s="1"/>
  <c r="E113" i="14"/>
  <c r="E112" i="14" s="1"/>
  <c r="G113" i="14"/>
  <c r="G112" i="14" s="1"/>
  <c r="B123" i="14"/>
  <c r="C123" i="14"/>
  <c r="B115" i="14"/>
  <c r="D115" i="14"/>
  <c r="F115" i="14"/>
  <c r="G115" i="14"/>
  <c r="H115" i="14"/>
  <c r="E115" i="14"/>
  <c r="C115" i="14"/>
  <c r="F121" i="14"/>
  <c r="H121" i="14"/>
  <c r="C121" i="14"/>
  <c r="B121" i="14"/>
  <c r="G121" i="14"/>
  <c r="E121" i="14"/>
  <c r="D121" i="14"/>
  <c r="G119" i="14"/>
  <c r="D119" i="14"/>
  <c r="H119" i="14"/>
  <c r="F119" i="14"/>
  <c r="E119" i="14"/>
  <c r="B119" i="14"/>
  <c r="C119" i="14"/>
  <c r="C129" i="14" l="1"/>
  <c r="F129" i="14"/>
  <c r="G129" i="14"/>
  <c r="H129" i="14"/>
  <c r="E129" i="14"/>
  <c r="D129" i="14"/>
  <c r="B129" i="14"/>
  <c r="B141" i="14" a="1"/>
  <c r="B151" i="14" a="1"/>
  <c r="B153" i="14"/>
  <c r="B149" i="14" a="1"/>
  <c r="C153" i="14"/>
  <c r="B145" i="14" a="1"/>
  <c r="B143" i="14" a="1"/>
  <c r="B147" i="14" a="1"/>
  <c r="E135" i="14"/>
  <c r="B135" i="14"/>
  <c r="C135" i="14"/>
  <c r="H135" i="14"/>
  <c r="F135" i="14"/>
  <c r="D135" i="14"/>
  <c r="G135" i="14"/>
  <c r="G127" i="14"/>
  <c r="G126" i="14" s="1"/>
  <c r="H127" i="14"/>
  <c r="H126" i="14" s="1"/>
  <c r="C127" i="14"/>
  <c r="C126" i="14" s="1"/>
  <c r="F127" i="14"/>
  <c r="F126" i="14" s="1"/>
  <c r="B127" i="14"/>
  <c r="B126" i="14" s="1"/>
  <c r="D127" i="14"/>
  <c r="D126" i="14" s="1"/>
  <c r="E127" i="14"/>
  <c r="E126" i="14" s="1"/>
  <c r="C131" i="14"/>
  <c r="B131" i="14"/>
  <c r="G131" i="14"/>
  <c r="H131" i="14"/>
  <c r="D131" i="14"/>
  <c r="E131" i="14"/>
  <c r="F131" i="14"/>
  <c r="E133" i="14"/>
  <c r="F133" i="14"/>
  <c r="H133" i="14"/>
  <c r="D133" i="14"/>
  <c r="G133" i="14"/>
  <c r="C133" i="14"/>
  <c r="B133" i="14"/>
  <c r="B137" i="14"/>
  <c r="C137" i="14"/>
  <c r="D147" i="14" l="1"/>
  <c r="E147" i="14"/>
  <c r="B147" i="14"/>
  <c r="G147" i="14"/>
  <c r="H147" i="14"/>
  <c r="F147" i="14"/>
  <c r="C147" i="14"/>
  <c r="H145" i="14"/>
  <c r="B145" i="14"/>
  <c r="C145" i="14"/>
  <c r="E145" i="14"/>
  <c r="D145" i="14"/>
  <c r="F145" i="14"/>
  <c r="G145" i="14"/>
  <c r="B141" i="14"/>
  <c r="B140" i="14" s="1"/>
  <c r="G141" i="14"/>
  <c r="G140" i="14" s="1"/>
  <c r="H141" i="14"/>
  <c r="H140" i="14" s="1"/>
  <c r="E141" i="14"/>
  <c r="E140" i="14" s="1"/>
  <c r="F141" i="14"/>
  <c r="F140" i="14" s="1"/>
  <c r="C141" i="14"/>
  <c r="C140" i="14" s="1"/>
  <c r="D141" i="14"/>
  <c r="D140" i="14" s="1"/>
  <c r="F149" i="14"/>
  <c r="G149" i="14"/>
  <c r="E149" i="14"/>
  <c r="B149" i="14"/>
  <c r="H149" i="14"/>
  <c r="C149" i="14"/>
  <c r="D149" i="14"/>
  <c r="B163" i="14" a="1"/>
  <c r="B157" i="14" a="1"/>
  <c r="B155" i="14" a="1"/>
  <c r="B159" i="14" a="1"/>
  <c r="B165" i="14" a="1"/>
  <c r="B161" i="14" a="1"/>
  <c r="D143" i="14"/>
  <c r="E143" i="14"/>
  <c r="G143" i="14"/>
  <c r="B143" i="14"/>
  <c r="C143" i="14"/>
  <c r="F143" i="14"/>
  <c r="H143" i="14"/>
  <c r="C151" i="14"/>
  <c r="B151" i="14"/>
  <c r="F157" i="14" l="1"/>
  <c r="D157" i="14"/>
  <c r="G157" i="14"/>
  <c r="B157" i="14"/>
  <c r="C157" i="14"/>
  <c r="E157" i="14"/>
  <c r="H157" i="14"/>
  <c r="F159" i="14"/>
  <c r="B159" i="14"/>
  <c r="C159" i="14"/>
  <c r="G159" i="14"/>
  <c r="D159" i="14"/>
  <c r="H159" i="14"/>
  <c r="E159" i="14"/>
  <c r="D163" i="14"/>
  <c r="G163" i="14"/>
  <c r="H163" i="14"/>
  <c r="F163" i="14"/>
  <c r="C163" i="14"/>
  <c r="B163" i="14"/>
  <c r="E163" i="14"/>
  <c r="C155" i="14"/>
  <c r="C154" i="14" s="1"/>
  <c r="H155" i="14"/>
  <c r="H154" i="14" s="1"/>
  <c r="B155" i="14"/>
  <c r="B154" i="14" s="1"/>
  <c r="D155" i="14"/>
  <c r="D154" i="14" s="1"/>
  <c r="G155" i="14"/>
  <c r="G154" i="14" s="1"/>
  <c r="E155" i="14"/>
  <c r="E154" i="14" s="1"/>
  <c r="F155" i="14"/>
  <c r="F154" i="14" s="1"/>
  <c r="H161" i="14"/>
  <c r="F161" i="14"/>
  <c r="D161" i="14"/>
  <c r="G161" i="14"/>
  <c r="C161" i="14"/>
  <c r="B161" i="14"/>
  <c r="E161" i="14"/>
  <c r="C165" i="14"/>
  <c r="B165" i="14"/>
</calcChain>
</file>

<file path=xl/sharedStrings.xml><?xml version="1.0" encoding="utf-8"?>
<sst xmlns="http://schemas.openxmlformats.org/spreadsheetml/2006/main" count="103" uniqueCount="72">
  <si>
    <t>Notes:</t>
  </si>
  <si>
    <t>January</t>
  </si>
  <si>
    <t>SUNDAY</t>
  </si>
  <si>
    <t xml:space="preserve">
</t>
  </si>
  <si>
    <t>President's Day</t>
  </si>
  <si>
    <t>Memorial Day</t>
  </si>
  <si>
    <t>Labor Day</t>
  </si>
  <si>
    <t>Coumbus Day</t>
  </si>
  <si>
    <t>Veterans Day</t>
  </si>
  <si>
    <t>Thanksgiving</t>
  </si>
  <si>
    <t>Christmas</t>
  </si>
  <si>
    <t xml:space="preserve">  </t>
  </si>
  <si>
    <t>Wildfire Community Preparedness Day</t>
  </si>
  <si>
    <t>1st Day of Spring</t>
  </si>
  <si>
    <t>1st Day of Fall</t>
  </si>
  <si>
    <t>Fire Prevention Week</t>
  </si>
  <si>
    <t>Independence Day</t>
  </si>
  <si>
    <t xml:space="preserve">Daylight Savings Ends, set clocks back </t>
  </si>
  <si>
    <t>Daylight Savings Time Begins, set clocks forward</t>
  </si>
  <si>
    <t>1st Day of Winter</t>
  </si>
  <si>
    <t xml:space="preserve"> </t>
  </si>
  <si>
    <t>Easter</t>
  </si>
  <si>
    <t xml:space="preserve">
</t>
  </si>
  <si>
    <t xml:space="preserve">      </t>
  </si>
  <si>
    <t>St. Patrick's Day</t>
  </si>
  <si>
    <t>Juneteenth</t>
  </si>
  <si>
    <t xml:space="preserve">    </t>
  </si>
  <si>
    <t xml:space="preserve">        </t>
  </si>
  <si>
    <t xml:space="preserve">     </t>
  </si>
  <si>
    <t xml:space="preserve">   </t>
  </si>
  <si>
    <t xml:space="preserve">Martin Luther King Day
</t>
  </si>
  <si>
    <t xml:space="preserve">Earth Day
</t>
  </si>
  <si>
    <t>Smokey Bear Birthday</t>
  </si>
  <si>
    <t>New Year's Day</t>
  </si>
  <si>
    <t>Father's Day</t>
  </si>
  <si>
    <r>
      <rPr>
        <b/>
        <sz val="11"/>
        <color theme="1"/>
        <rFont val="Arial"/>
        <family val="2"/>
        <scheme val="major"/>
      </rPr>
      <t xml:space="preserve"> S-203  </t>
    </r>
    <r>
      <rPr>
        <sz val="11"/>
        <color theme="1"/>
        <rFont val="Arial"/>
        <family val="2"/>
        <scheme val="major"/>
      </rPr>
      <t xml:space="preserve">              </t>
    </r>
  </si>
  <si>
    <t>S-203</t>
  </si>
  <si>
    <t xml:space="preserve"> S-203</t>
  </si>
  <si>
    <r>
      <rPr>
        <b/>
        <sz val="11"/>
        <color theme="1"/>
        <rFont val="Arial"/>
        <family val="2"/>
        <scheme val="major"/>
      </rPr>
      <t>S-203</t>
    </r>
    <r>
      <rPr>
        <sz val="11"/>
        <color theme="1"/>
        <rFont val="Arial"/>
        <family val="2"/>
        <scheme val="major"/>
      </rPr>
      <t>, Intro to Incident Information @ Jackson SO   POC CJ Adams</t>
    </r>
  </si>
  <si>
    <r>
      <rPr>
        <b/>
        <sz val="11"/>
        <color theme="1"/>
        <rFont val="Arial"/>
        <family val="2"/>
        <scheme val="major"/>
      </rPr>
      <t>Guard School</t>
    </r>
    <r>
      <rPr>
        <sz val="11"/>
        <color theme="1"/>
        <rFont val="Arial"/>
        <family val="2"/>
        <scheme val="major"/>
      </rPr>
      <t xml:space="preserve"> @ Loomis Park POC Perkins</t>
    </r>
  </si>
  <si>
    <t>Guard School</t>
  </si>
  <si>
    <r>
      <t xml:space="preserve">Guard School
Saw Camp </t>
    </r>
    <r>
      <rPr>
        <sz val="11"/>
        <color theme="1"/>
        <rFont val="Arial"/>
        <family val="2"/>
        <scheme val="major"/>
      </rPr>
      <t>@ Loomis Park POC Chappell</t>
    </r>
  </si>
  <si>
    <t>Guard School
Saw Camp</t>
  </si>
  <si>
    <t>L-280</t>
  </si>
  <si>
    <t>Mother's Day</t>
  </si>
  <si>
    <t>1st Day of Summer</t>
  </si>
  <si>
    <t>Valentines Day</t>
  </si>
  <si>
    <r>
      <rPr>
        <b/>
        <sz val="11"/>
        <color theme="1"/>
        <rFont val="Arial"/>
        <family val="2"/>
        <scheme val="major"/>
      </rPr>
      <t>R4 RT-300</t>
    </r>
    <r>
      <rPr>
        <sz val="11"/>
        <color theme="1"/>
        <rFont val="Arial"/>
        <family val="2"/>
        <scheme val="major"/>
      </rPr>
      <t xml:space="preserve"> Burn Boss &amp; RX Agency Admin Refresher on Teams, 0830 - 1530</t>
    </r>
  </si>
  <si>
    <r>
      <rPr>
        <b/>
        <sz val="11"/>
        <color theme="1"/>
        <rFont val="Arial"/>
        <family val="2"/>
        <scheme val="major"/>
      </rPr>
      <t>R4 RT-300</t>
    </r>
    <r>
      <rPr>
        <sz val="11"/>
        <color theme="1"/>
        <rFont val="Arial"/>
        <family val="2"/>
        <scheme val="major"/>
      </rPr>
      <t xml:space="preserve"> Burn Boss &amp; RX Agency Admin Refresher on Teams, 0830 - 1530
</t>
    </r>
    <r>
      <rPr>
        <b/>
        <sz val="11"/>
        <color theme="1"/>
        <rFont val="Arial"/>
        <family val="2"/>
        <scheme val="major"/>
      </rPr>
      <t>S-203</t>
    </r>
  </si>
  <si>
    <t xml:space="preserve">             </t>
  </si>
  <si>
    <t>S-219</t>
  </si>
  <si>
    <t>RT-130, Fire Refresher
WCT, Pack Test</t>
  </si>
  <si>
    <t>Guard School, S-130, S-190, L-180
Online, I-100, IS-700</t>
  </si>
  <si>
    <r>
      <rPr>
        <b/>
        <sz val="11"/>
        <color theme="1"/>
        <rFont val="Arial"/>
        <family val="2"/>
        <scheme val="major"/>
      </rPr>
      <t xml:space="preserve">S-203, </t>
    </r>
    <r>
      <rPr>
        <sz val="11"/>
        <color theme="1"/>
        <rFont val="Arial"/>
        <family val="2"/>
        <scheme val="major"/>
      </rPr>
      <t xml:space="preserve">Intro to Incident Information @ Jackson SO   POC CJ Adams   </t>
    </r>
  </si>
  <si>
    <r>
      <t xml:space="preserve"> </t>
    </r>
    <r>
      <rPr>
        <b/>
        <sz val="11"/>
        <color theme="1"/>
        <rFont val="Arial"/>
        <family val="2"/>
        <scheme val="major"/>
      </rPr>
      <t xml:space="preserve">S-219 </t>
    </r>
    <r>
      <rPr>
        <sz val="11"/>
        <color theme="1"/>
        <rFont val="Arial"/>
        <family val="2"/>
        <scheme val="major"/>
      </rPr>
      <t>Firing Operations @ NZ/GTP (tbd) POC Wilkins</t>
    </r>
  </si>
  <si>
    <r>
      <rPr>
        <b/>
        <sz val="11"/>
        <color theme="1"/>
        <rFont val="Arial"/>
        <family val="2"/>
        <scheme val="major"/>
      </rPr>
      <t xml:space="preserve">WCT </t>
    </r>
    <r>
      <rPr>
        <sz val="11"/>
        <color theme="1"/>
        <rFont val="Arial"/>
        <family val="2"/>
        <scheme val="major"/>
      </rPr>
      <t>(BTNF) 0830 @ Jackson track POC Wilkins</t>
    </r>
  </si>
  <si>
    <r>
      <rPr>
        <b/>
        <sz val="11"/>
        <color theme="1"/>
        <rFont val="Arial"/>
        <family val="2"/>
        <scheme val="major"/>
      </rPr>
      <t>RT-130</t>
    </r>
    <r>
      <rPr>
        <sz val="11"/>
        <color theme="1"/>
        <rFont val="Arial"/>
        <family val="2"/>
        <scheme val="major"/>
      </rPr>
      <t xml:space="preserve"> 0830-1230 @ Moose, POC Wilkins/Mayer
</t>
    </r>
    <r>
      <rPr>
        <b/>
        <sz val="11"/>
        <color theme="1"/>
        <rFont val="Arial"/>
        <family val="2"/>
        <scheme val="major"/>
      </rPr>
      <t>WCT</t>
    </r>
    <r>
      <rPr>
        <sz val="11"/>
        <color theme="1"/>
        <rFont val="Arial"/>
        <family val="2"/>
        <scheme val="major"/>
      </rPr>
      <t xml:space="preserve"> (GTNP) @ Moose pm POC B. Myers</t>
    </r>
  </si>
  <si>
    <r>
      <t>RT-130,</t>
    </r>
    <r>
      <rPr>
        <sz val="11"/>
        <color theme="1"/>
        <rFont val="Arial"/>
        <family val="2"/>
        <scheme val="major"/>
      </rPr>
      <t xml:space="preserve"> 0830-1230 @ Moran, POC Wilkins/Mayer
</t>
    </r>
    <r>
      <rPr>
        <b/>
        <sz val="11"/>
        <color theme="1"/>
        <rFont val="Arial"/>
        <family val="2"/>
        <scheme val="major"/>
      </rPr>
      <t>WCT</t>
    </r>
    <r>
      <rPr>
        <sz val="11"/>
        <color theme="1"/>
        <rFont val="Arial"/>
        <family val="2"/>
        <scheme val="major"/>
      </rPr>
      <t xml:space="preserve"> (GTNP), pm @ Moran POC B. Myers</t>
    </r>
  </si>
  <si>
    <r>
      <t xml:space="preserve">WCT </t>
    </r>
    <r>
      <rPr>
        <sz val="11"/>
        <color theme="1"/>
        <rFont val="Arial"/>
        <family val="2"/>
        <scheme val="major"/>
      </rPr>
      <t>(BTNF),</t>
    </r>
    <r>
      <rPr>
        <b/>
        <sz val="11"/>
        <color theme="1"/>
        <rFont val="Arial"/>
        <family val="2"/>
        <scheme val="major"/>
      </rPr>
      <t xml:space="preserve"> </t>
    </r>
    <r>
      <rPr>
        <sz val="11"/>
        <color theme="1"/>
        <rFont val="Arial"/>
        <family val="2"/>
        <scheme val="major"/>
      </rPr>
      <t>0830 @ Jackson Elk Refuge POC Wilkins</t>
    </r>
  </si>
  <si>
    <r>
      <rPr>
        <b/>
        <sz val="11"/>
        <color theme="1"/>
        <rFont val="Arial"/>
        <family val="2"/>
        <scheme val="major"/>
      </rPr>
      <t xml:space="preserve">L-280, </t>
    </r>
    <r>
      <rPr>
        <sz val="11"/>
        <color theme="1"/>
        <rFont val="Arial"/>
        <family val="2"/>
        <scheme val="major"/>
      </rPr>
      <t>Followship to Leadership</t>
    </r>
    <r>
      <rPr>
        <b/>
        <sz val="11"/>
        <color theme="1"/>
        <rFont val="Arial"/>
        <family val="2"/>
        <scheme val="major"/>
      </rPr>
      <t xml:space="preserve"> </t>
    </r>
    <r>
      <rPr>
        <sz val="11"/>
        <color theme="1"/>
        <rFont val="Arial"/>
        <family val="2"/>
        <scheme val="major"/>
      </rPr>
      <t>@ Loomis Park (tentative) POC Greer</t>
    </r>
  </si>
  <si>
    <r>
      <t>RT-130,</t>
    </r>
    <r>
      <rPr>
        <sz val="11"/>
        <color theme="1"/>
        <rFont val="Arial"/>
        <family val="2"/>
        <scheme val="major"/>
      </rPr>
      <t xml:space="preserve"> 0830-1230 @ Jackson, POC Wilkins
</t>
    </r>
    <r>
      <rPr>
        <b/>
        <sz val="11"/>
        <color theme="1"/>
        <rFont val="Arial"/>
        <family val="2"/>
        <scheme val="major"/>
      </rPr>
      <t>WCT</t>
    </r>
    <r>
      <rPr>
        <sz val="11"/>
        <color theme="1"/>
        <rFont val="Arial"/>
        <family val="2"/>
        <scheme val="major"/>
      </rPr>
      <t xml:space="preserve"> (GTNP), pm @ Moose POC B. Myers</t>
    </r>
  </si>
  <si>
    <r>
      <rPr>
        <b/>
        <sz val="11"/>
        <color theme="1"/>
        <rFont val="Arial"/>
        <family val="2"/>
        <scheme val="major"/>
      </rPr>
      <t xml:space="preserve">RT-130/WCT, </t>
    </r>
    <r>
      <rPr>
        <sz val="11"/>
        <color theme="1"/>
        <rFont val="Arial"/>
        <family val="2"/>
        <scheme val="major"/>
      </rPr>
      <t xml:space="preserve">@ Pinedale (location TBD) POC T.Froseth/Chappell
</t>
    </r>
    <r>
      <rPr>
        <b/>
        <sz val="11"/>
        <color theme="1"/>
        <rFont val="Arial"/>
        <family val="2"/>
        <scheme val="major"/>
      </rPr>
      <t xml:space="preserve">WCT </t>
    </r>
    <r>
      <rPr>
        <sz val="11"/>
        <color theme="1"/>
        <rFont val="Arial"/>
        <family val="2"/>
        <scheme val="major"/>
      </rPr>
      <t>(BTNF), am @ Jackson track POC Wilkins</t>
    </r>
  </si>
  <si>
    <r>
      <t xml:space="preserve">RT-130/WCT, </t>
    </r>
    <r>
      <rPr>
        <sz val="11"/>
        <color theme="1"/>
        <rFont val="Arial"/>
        <family val="2"/>
        <scheme val="major"/>
      </rPr>
      <t>@ Pinedale (location TBD) POC T.Froseth/Chappell</t>
    </r>
    <r>
      <rPr>
        <b/>
        <sz val="11"/>
        <color theme="1"/>
        <rFont val="Arial"/>
        <family val="2"/>
        <scheme val="major"/>
      </rPr>
      <t xml:space="preserve">
RT-130/WCT,</t>
    </r>
    <r>
      <rPr>
        <sz val="11"/>
        <color theme="1"/>
        <rFont val="Arial"/>
        <family val="2"/>
        <scheme val="major"/>
      </rPr>
      <t xml:space="preserve"> 0900 @ Afton, Pack test to follow POC Hansen/Mattson</t>
    </r>
  </si>
  <si>
    <r>
      <rPr>
        <b/>
        <sz val="11"/>
        <color theme="1"/>
        <rFont val="Arial"/>
        <family val="2"/>
        <scheme val="major"/>
      </rPr>
      <t xml:space="preserve">RT-130/WCT, </t>
    </r>
    <r>
      <rPr>
        <sz val="11"/>
        <color theme="1"/>
        <rFont val="Arial"/>
        <family val="2"/>
        <scheme val="major"/>
      </rPr>
      <t>0830</t>
    </r>
    <r>
      <rPr>
        <b/>
        <sz val="11"/>
        <color theme="1"/>
        <rFont val="Arial"/>
        <family val="2"/>
        <scheme val="major"/>
      </rPr>
      <t xml:space="preserve"> </t>
    </r>
    <r>
      <rPr>
        <sz val="11"/>
        <color theme="1"/>
        <rFont val="Arial"/>
        <family val="2"/>
        <scheme val="major"/>
      </rPr>
      <t xml:space="preserve">@ Marbleton Town Hall, WCT after lunch @ BPHS walking path POC T.Froseth/Chappell
</t>
    </r>
    <r>
      <rPr>
        <b/>
        <sz val="11"/>
        <color theme="1"/>
        <rFont val="Arial"/>
        <family val="2"/>
        <scheme val="major"/>
      </rPr>
      <t>RT-130/WCT,</t>
    </r>
    <r>
      <rPr>
        <sz val="11"/>
        <color theme="1"/>
        <rFont val="Arial"/>
        <family val="2"/>
        <scheme val="major"/>
      </rPr>
      <t xml:space="preserve"> 0900 @ Kemmerer, Pack test to follow POC Hansen/Mattson</t>
    </r>
  </si>
  <si>
    <t xml:space="preserve">       </t>
  </si>
  <si>
    <t xml:space="preserve">            </t>
  </si>
  <si>
    <r>
      <rPr>
        <b/>
        <sz val="11"/>
        <color theme="1"/>
        <rFont val="Arial"/>
        <family val="2"/>
        <scheme val="major"/>
      </rPr>
      <t>Readiness Review</t>
    </r>
    <r>
      <rPr>
        <sz val="11"/>
        <color theme="1"/>
        <rFont val="Arial"/>
        <family val="2"/>
        <scheme val="major"/>
      </rPr>
      <t>, Teton WFM, 1000 @ Blackrock</t>
    </r>
  </si>
  <si>
    <r>
      <rPr>
        <b/>
        <sz val="11"/>
        <color theme="1"/>
        <rFont val="Arial"/>
        <family val="2"/>
        <scheme val="major"/>
      </rPr>
      <t>Readiness Review</t>
    </r>
    <r>
      <rPr>
        <sz val="11"/>
        <color theme="1"/>
        <rFont val="Arial"/>
        <family val="2"/>
        <scheme val="major"/>
      </rPr>
      <t>, North Zone, 1000 @ Jackson</t>
    </r>
  </si>
  <si>
    <r>
      <rPr>
        <b/>
        <sz val="11"/>
        <color theme="1"/>
        <rFont val="Arial"/>
        <family val="2"/>
        <scheme val="major"/>
      </rPr>
      <t>Readiness Review</t>
    </r>
    <r>
      <rPr>
        <sz val="11"/>
        <color theme="1"/>
        <rFont val="Arial"/>
        <family val="2"/>
        <scheme val="major"/>
      </rPr>
      <t>, West Zone, 1000 @ Allred Flat Campground</t>
    </r>
  </si>
  <si>
    <r>
      <t>Readiness Review</t>
    </r>
    <r>
      <rPr>
        <sz val="11"/>
        <color theme="1"/>
        <rFont val="Arial"/>
        <family val="2"/>
        <scheme val="major"/>
      </rPr>
      <t>, East Zone, 1000 @ Pinedale</t>
    </r>
  </si>
  <si>
    <r>
      <rPr>
        <b/>
        <sz val="11"/>
        <rFont val="Arial"/>
        <family val="2"/>
        <scheme val="major"/>
      </rPr>
      <t>Readiness Review</t>
    </r>
    <r>
      <rPr>
        <sz val="11"/>
        <rFont val="Arial"/>
        <family val="2"/>
        <scheme val="major"/>
      </rPr>
      <t>, Helitack, 1000 @ Teton Helibase</t>
    </r>
  </si>
  <si>
    <r>
      <rPr>
        <b/>
        <sz val="11"/>
        <color theme="1"/>
        <rFont val="Arial"/>
        <family val="2"/>
        <scheme val="major"/>
      </rPr>
      <t>Fire Fit Day</t>
    </r>
    <r>
      <rPr>
        <sz val="11"/>
        <color theme="1"/>
        <rFont val="Arial"/>
        <family val="2"/>
        <scheme val="major"/>
      </rPr>
      <t xml:space="preserve"> @ Jackson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</si>
</sst>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6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1"/>
      <color theme="9" tint="0.39997558519241921"/>
      <name val="Arial"/>
      <family val="2"/>
      <scheme val="major"/>
    </font>
    <font>
      <u/>
      <sz val="11"/>
      <color theme="10"/>
      <name val="Trebuchet MS"/>
      <family val="2"/>
      <scheme val="minor"/>
    </font>
    <font>
      <b/>
      <sz val="11"/>
      <name val="Trebuchet MS"/>
      <family val="2"/>
      <scheme val="minor"/>
    </font>
    <font>
      <b/>
      <sz val="11"/>
      <name val="Arial"/>
      <family val="2"/>
    </font>
    <font>
      <b/>
      <sz val="11"/>
      <color rgb="FF333333"/>
      <name val="Arial"/>
      <family val="2"/>
    </font>
    <font>
      <sz val="12"/>
      <name val="Trebuchet MS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4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4" fontId="10" fillId="0" borderId="9" applyFill="0" applyProtection="0">
      <alignment horizontal="left" vertical="center" wrapText="1" indent="1"/>
    </xf>
    <xf numFmtId="164" fontId="13" fillId="0" borderId="6" applyFill="0" applyProtection="0">
      <alignment horizontal="left" vertical="top" wrapText="1" indent="1"/>
    </xf>
    <xf numFmtId="164" fontId="2" fillId="0" borderId="0" applyNumberFormat="0" applyFill="0" applyProtection="0">
      <alignment horizontal="left" vertical="top" wrapText="1" indent="1"/>
    </xf>
    <xf numFmtId="164" fontId="12" fillId="0" borderId="8" applyNumberFormat="0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9">
    <xf numFmtId="0" fontId="0" fillId="0" borderId="0" xfId="0"/>
    <xf numFmtId="0" fontId="7" fillId="6" borderId="0" xfId="9">
      <alignment horizontal="center"/>
    </xf>
    <xf numFmtId="0" fontId="0" fillId="2" borderId="0" xfId="0" applyFill="1"/>
    <xf numFmtId="0" fontId="4" fillId="0" borderId="0" xfId="0" applyFont="1"/>
    <xf numFmtId="164" fontId="10" fillId="0" borderId="9" xfId="5" applyFill="1">
      <alignment horizontal="left" vertical="center" wrapText="1" indent="1"/>
    </xf>
    <xf numFmtId="164" fontId="10" fillId="0" borderId="4" xfId="5" applyFill="1" applyBorder="1">
      <alignment horizontal="left" vertical="center" wrapText="1" indent="1"/>
    </xf>
    <xf numFmtId="0" fontId="8" fillId="0" borderId="0" xfId="2">
      <alignment horizontal="left" indent="3"/>
    </xf>
    <xf numFmtId="0" fontId="11" fillId="7" borderId="3" xfId="10">
      <alignment horizontal="left" vertical="center" indent="1"/>
    </xf>
    <xf numFmtId="0" fontId="11" fillId="6" borderId="3" xfId="11" applyAlignment="1">
      <alignment horizontal="left" vertical="center" indent="1"/>
    </xf>
    <xf numFmtId="0" fontId="0" fillId="2" borderId="0" xfId="0" applyFill="1" applyBorder="1"/>
    <xf numFmtId="0" fontId="13" fillId="0" borderId="6" xfId="6" applyNumberFormat="1" applyFill="1">
      <alignment horizontal="left" vertical="top" wrapText="1" indent="1"/>
    </xf>
    <xf numFmtId="0" fontId="13" fillId="0" borderId="5" xfId="6" applyNumberFormat="1" applyFill="1" applyBorder="1">
      <alignment horizontal="left" vertical="top" wrapText="1" indent="1"/>
    </xf>
    <xf numFmtId="0" fontId="13" fillId="0" borderId="7" xfId="6" applyNumberFormat="1" applyFill="1" applyBorder="1">
      <alignment horizontal="left" vertical="top" wrapText="1" indent="1"/>
    </xf>
    <xf numFmtId="0" fontId="16" fillId="0" borderId="6" xfId="6" applyNumberFormat="1" applyFont="1" applyFill="1">
      <alignment horizontal="left" vertical="top" wrapText="1" indent="1"/>
    </xf>
    <xf numFmtId="0" fontId="15" fillId="0" borderId="6" xfId="6" applyNumberFormat="1" applyFont="1" applyFill="1">
      <alignment horizontal="left" vertical="top" wrapText="1" indent="1"/>
    </xf>
    <xf numFmtId="0" fontId="17" fillId="0" borderId="6" xfId="6" applyNumberFormat="1" applyFont="1" applyFill="1">
      <alignment horizontal="left" vertical="top" wrapText="1" indent="1"/>
    </xf>
    <xf numFmtId="0" fontId="13" fillId="0" borderId="6" xfId="6" applyNumberFormat="1" applyFill="1" applyAlignment="1">
      <alignment horizontal="left" vertical="top" indent="1"/>
    </xf>
    <xf numFmtId="0" fontId="13" fillId="0" borderId="12" xfId="6" applyNumberFormat="1" applyFill="1" applyBorder="1">
      <alignment horizontal="left" vertical="top" wrapText="1" indent="1"/>
    </xf>
    <xf numFmtId="164" fontId="10" fillId="8" borderId="9" xfId="5" applyFill="1">
      <alignment horizontal="left" vertical="center" wrapText="1" indent="1"/>
    </xf>
    <xf numFmtId="164" fontId="10" fillId="8" borderId="4" xfId="5" applyFill="1" applyBorder="1">
      <alignment horizontal="left" vertical="center" wrapText="1" indent="1"/>
    </xf>
    <xf numFmtId="0" fontId="13" fillId="8" borderId="6" xfId="6" applyNumberFormat="1" applyFill="1">
      <alignment horizontal="left" vertical="top" wrapText="1" indent="1"/>
    </xf>
    <xf numFmtId="0" fontId="13" fillId="8" borderId="5" xfId="6" applyNumberFormat="1" applyFill="1" applyBorder="1">
      <alignment horizontal="left" vertical="top" wrapText="1" indent="1"/>
    </xf>
    <xf numFmtId="164" fontId="10" fillId="9" borderId="9" xfId="5" applyFill="1">
      <alignment horizontal="left" vertical="center" wrapText="1" indent="1"/>
    </xf>
    <xf numFmtId="0" fontId="13" fillId="9" borderId="6" xfId="6" applyNumberFormat="1" applyFill="1">
      <alignment horizontal="left" vertical="top" wrapText="1" indent="1"/>
    </xf>
    <xf numFmtId="0" fontId="15" fillId="0" borderId="5" xfId="6" applyNumberFormat="1" applyFont="1" applyFill="1" applyBorder="1">
      <alignment horizontal="left" vertical="top" wrapText="1" indent="1"/>
    </xf>
    <xf numFmtId="0" fontId="18" fillId="0" borderId="6" xfId="6" applyNumberFormat="1" applyFont="1" applyFill="1">
      <alignment horizontal="left" vertical="top" wrapText="1" indent="1"/>
    </xf>
    <xf numFmtId="0" fontId="13" fillId="8" borderId="6" xfId="6" applyNumberFormat="1" applyFill="1" applyProtection="1">
      <alignment horizontal="left" vertical="top" wrapText="1" inden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6" xfId="6" applyNumberFormat="1" applyFill="1" applyProtection="1">
      <alignment horizontal="left" vertical="top" wrapText="1" indent="1"/>
      <protection locked="0"/>
    </xf>
    <xf numFmtId="0" fontId="0" fillId="0" borderId="6" xfId="0" applyFill="1" applyBorder="1" applyAlignment="1">
      <alignment horizontal="left" vertical="top" wrapText="1" indent="1"/>
    </xf>
    <xf numFmtId="0" fontId="20" fillId="0" borderId="6" xfId="0" applyFont="1" applyFill="1" applyBorder="1" applyAlignment="1">
      <alignment horizontal="left" vertical="top" wrapText="1" indent="1"/>
    </xf>
    <xf numFmtId="164" fontId="10" fillId="10" borderId="9" xfId="5" applyFill="1">
      <alignment horizontal="left" vertical="center" wrapText="1" indent="1"/>
    </xf>
    <xf numFmtId="0" fontId="13" fillId="10" borderId="6" xfId="6" applyNumberFormat="1" applyFill="1">
      <alignment horizontal="left" vertical="top" wrapText="1" inden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24" fillId="0" borderId="5" xfId="6" applyNumberFormat="1" applyFont="1" applyFill="1" applyBorder="1">
      <alignment horizontal="left" vertical="top" wrapText="1" indent="1"/>
    </xf>
    <xf numFmtId="0" fontId="12" fillId="0" borderId="10" xfId="8" applyNumberFormat="1" applyBorder="1">
      <alignment horizontal="left" vertical="center" wrapText="1" indent="1"/>
    </xf>
    <xf numFmtId="0" fontId="12" fillId="0" borderId="11" xfId="8" applyNumberFormat="1" applyBorder="1">
      <alignment horizontal="left" vertical="center" wrapText="1" indent="1"/>
    </xf>
    <xf numFmtId="0" fontId="2" fillId="0" borderId="5" xfId="7" applyNumberFormat="1" applyBorder="1">
      <alignment horizontal="left" vertical="top" wrapText="1" indent="1"/>
    </xf>
    <xf numFmtId="0" fontId="2" fillId="0" borderId="0" xfId="7" applyNumberFormat="1">
      <alignment horizontal="left" vertical="top" wrapText="1" indent="1"/>
    </xf>
    <xf numFmtId="0" fontId="1" fillId="0" borderId="5" xfId="7" applyNumberFormat="1" applyFont="1" applyBorder="1">
      <alignment horizontal="left" vertical="top" wrapText="1" indent="1"/>
    </xf>
    <xf numFmtId="0" fontId="23" fillId="0" borderId="5" xfId="7" applyNumberFormat="1" applyFont="1" applyBorder="1">
      <alignment horizontal="left" vertical="top" wrapText="1" indent="1"/>
    </xf>
    <xf numFmtId="164" fontId="0" fillId="0" borderId="10" xfId="8" applyFont="1" applyBorder="1">
      <alignment horizontal="left" vertical="center" wrapText="1" indent="1"/>
    </xf>
    <xf numFmtId="164" fontId="0" fillId="0" borderId="11" xfId="8" applyFont="1" applyBorder="1">
      <alignment horizontal="left" vertical="center" wrapText="1" indent="1"/>
    </xf>
    <xf numFmtId="164" fontId="12" fillId="0" borderId="10" xfId="8" applyBorder="1">
      <alignment horizontal="left" vertical="center" wrapText="1" indent="1"/>
    </xf>
    <xf numFmtId="164" fontId="12" fillId="0" borderId="11" xfId="8" applyBorder="1">
      <alignment horizontal="left" vertical="center" wrapText="1" indent="1"/>
    </xf>
    <xf numFmtId="164" fontId="0" fillId="0" borderId="8" xfId="8" applyFont="1">
      <alignment horizontal="left" vertical="center" wrapText="1" indent="1"/>
    </xf>
    <xf numFmtId="164" fontId="12" fillId="0" borderId="8" xfId="8">
      <alignment horizontal="left" vertical="center" wrapText="1" indent="1"/>
    </xf>
  </cellXfs>
  <cellStyles count="14">
    <cellStyle name="40% - Accent1" xfId="1" builtinId="31" customBuiltin="1"/>
    <cellStyle name="Accent1" xfId="3" builtinId="29" customBuiltin="1"/>
    <cellStyle name="Accent5" xfId="4" builtinId="45" customBuiltin="1"/>
    <cellStyle name="Day" xfId="5" xr:uid="{00000000-0005-0000-0000-000003000000}"/>
    <cellStyle name="Day Detail" xfId="6" xr:uid="{00000000-0005-0000-0000-000004000000}"/>
    <cellStyle name="Heading 1" xfId="2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13" builtinId="8" hidden="1"/>
    <cellStyle name="Normal" xfId="0" builtinId="0" customBuiltin="1"/>
    <cellStyle name="Notes" xfId="7" xr:uid="{00000000-0005-0000-0000-00000A000000}"/>
    <cellStyle name="Notes Header" xfId="8" xr:uid="{00000000-0005-0000-0000-00000B000000}"/>
    <cellStyle name="Title" xfId="9" builtinId="15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1FE124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6</xdr:col>
      <xdr:colOff>466175</xdr:colOff>
      <xdr:row>14</xdr:row>
      <xdr:rowOff>622099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65151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6</xdr:col>
      <xdr:colOff>466175</xdr:colOff>
      <xdr:row>28</xdr:row>
      <xdr:rowOff>622099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30302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6</xdr:col>
      <xdr:colOff>466175</xdr:colOff>
      <xdr:row>42</xdr:row>
      <xdr:rowOff>622099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95453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6</xdr:col>
      <xdr:colOff>466175</xdr:colOff>
      <xdr:row>56</xdr:row>
      <xdr:rowOff>622099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260604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70</xdr:row>
      <xdr:rowOff>0</xdr:rowOff>
    </xdr:from>
    <xdr:to>
      <xdr:col>6</xdr:col>
      <xdr:colOff>466175</xdr:colOff>
      <xdr:row>70</xdr:row>
      <xdr:rowOff>622099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325755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6</xdr:col>
      <xdr:colOff>466175</xdr:colOff>
      <xdr:row>82</xdr:row>
      <xdr:rowOff>622099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390906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6</xdr:col>
      <xdr:colOff>466175</xdr:colOff>
      <xdr:row>96</xdr:row>
      <xdr:rowOff>622099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456057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6</xdr:col>
      <xdr:colOff>466175</xdr:colOff>
      <xdr:row>110</xdr:row>
      <xdr:rowOff>622099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521208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6</xdr:col>
      <xdr:colOff>466175</xdr:colOff>
      <xdr:row>124</xdr:row>
      <xdr:rowOff>622099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586359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6</xdr:col>
      <xdr:colOff>466175</xdr:colOff>
      <xdr:row>138</xdr:row>
      <xdr:rowOff>622099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651510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6</xdr:col>
      <xdr:colOff>466175</xdr:colOff>
      <xdr:row>152</xdr:row>
      <xdr:rowOff>622099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9100" y="71666100"/>
          <a:ext cx="3907875" cy="61574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466175</xdr:colOff>
      <xdr:row>0</xdr:row>
      <xdr:rowOff>622099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29100" y="0"/>
          <a:ext cx="3907875" cy="615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6"/>
  <sheetViews>
    <sheetView showGridLines="0" tabSelected="1" topLeftCell="A28" zoomScaleNormal="100" workbookViewId="0">
      <selection activeCell="C22" sqref="C22"/>
    </sheetView>
  </sheetViews>
  <sheetFormatPr defaultColWidth="8.75" defaultRowHeight="16.5" x14ac:dyDescent="0.3"/>
  <cols>
    <col min="1" max="1" width="2" customWidth="1"/>
    <col min="2" max="2" width="18.25" customWidth="1"/>
    <col min="3" max="3" width="24.5" customWidth="1"/>
    <col min="4" max="7" width="22.625" customWidth="1"/>
    <col min="8" max="8" width="17.625" customWidth="1"/>
    <col min="9" max="9" width="2.5" customWidth="1"/>
    <col min="14" max="14" width="6.75" customWidth="1"/>
  </cols>
  <sheetData>
    <row r="1" spans="1:8" ht="54" customHeight="1" x14ac:dyDescent="0.7">
      <c r="A1" s="2"/>
      <c r="B1" s="1">
        <v>2025</v>
      </c>
      <c r="C1" s="6" t="s">
        <v>1</v>
      </c>
      <c r="D1" s="2"/>
      <c r="E1" s="2"/>
    </row>
    <row r="2" spans="1:8" ht="14.25" customHeight="1" x14ac:dyDescent="0.3">
      <c r="A2" s="3"/>
      <c r="B2" s="7" t="s">
        <v>2</v>
      </c>
      <c r="C2" s="8" t="str">
        <f t="shared" ref="C2:H2" si="0">UPPER(TEXT(C3,"dddd"))</f>
        <v>MONDAY</v>
      </c>
      <c r="D2" s="7" t="str">
        <f t="shared" si="0"/>
        <v>TUESDAY</v>
      </c>
      <c r="E2" s="8" t="str">
        <f t="shared" si="0"/>
        <v>WEDNESDAY</v>
      </c>
      <c r="F2" s="7" t="str">
        <f t="shared" si="0"/>
        <v>THURSDAY</v>
      </c>
      <c r="G2" s="8" t="str">
        <f t="shared" si="0"/>
        <v>FRIDAY</v>
      </c>
      <c r="H2" s="7" t="str">
        <f t="shared" si="0"/>
        <v>SATURDAY</v>
      </c>
    </row>
    <row r="3" spans="1:8" ht="16.5" customHeight="1" x14ac:dyDescent="0.3">
      <c r="B3" s="4">
        <f t="array" ref="B3:H3">Days+1+DATE(Calendar1Year,Calendar1MonthOption,1)-WEEKDAY(DATE(Calendar1Year,Calendar1MonthOption,1),WeekdayOption)</f>
        <v>45655</v>
      </c>
      <c r="C3" s="4">
        <v>45656</v>
      </c>
      <c r="D3" s="4">
        <v>45657</v>
      </c>
      <c r="E3" s="4">
        <v>45658</v>
      </c>
      <c r="F3" s="4">
        <v>45659</v>
      </c>
      <c r="G3" s="4">
        <v>45660</v>
      </c>
      <c r="H3" s="5">
        <v>45661</v>
      </c>
    </row>
    <row r="4" spans="1:8" ht="56.25" customHeight="1" x14ac:dyDescent="0.3">
      <c r="B4" s="10"/>
      <c r="C4" s="10"/>
      <c r="D4" s="10" t="s">
        <v>23</v>
      </c>
      <c r="E4" s="10" t="s">
        <v>33</v>
      </c>
      <c r="F4" s="10" t="s">
        <v>28</v>
      </c>
      <c r="G4" s="10"/>
      <c r="H4" s="11" t="s">
        <v>20</v>
      </c>
    </row>
    <row r="5" spans="1:8" ht="16.5" customHeight="1" x14ac:dyDescent="0.3">
      <c r="B5" s="4">
        <f t="array" ref="B5:H5">Days+8+DATE(Calendar1Year,Calendar1MonthOption,1)-WEEKDAY(DATE(Calendar1Year,Calendar1MonthOption,1),WeekdayOption)</f>
        <v>45662</v>
      </c>
      <c r="C5" s="4">
        <v>45663</v>
      </c>
      <c r="D5" s="4">
        <v>45664</v>
      </c>
      <c r="E5" s="4">
        <v>45665</v>
      </c>
      <c r="F5" s="4">
        <v>45666</v>
      </c>
      <c r="G5" s="4">
        <v>45667</v>
      </c>
      <c r="H5" s="5">
        <v>45668</v>
      </c>
    </row>
    <row r="6" spans="1:8" ht="56.25" customHeight="1" x14ac:dyDescent="0.3">
      <c r="B6" s="10"/>
      <c r="C6" s="16"/>
      <c r="D6" s="10"/>
      <c r="E6" s="10"/>
      <c r="F6" s="10"/>
      <c r="G6" s="10"/>
      <c r="H6" s="17"/>
    </row>
    <row r="7" spans="1:8" ht="16.5" customHeight="1" x14ac:dyDescent="0.3">
      <c r="B7" s="4">
        <f t="array" ref="B7:H7">Days+15+DATE(Calendar1Year,Calendar1MonthOption,1)-WEEKDAY(DATE(Calendar1Year,Calendar1MonthOption,1),WeekdayOption)</f>
        <v>45669</v>
      </c>
      <c r="C7" s="4">
        <v>45670</v>
      </c>
      <c r="D7" s="4">
        <v>45671</v>
      </c>
      <c r="E7" s="4">
        <v>45672</v>
      </c>
      <c r="F7" s="4">
        <v>45673</v>
      </c>
      <c r="G7" s="4">
        <v>45674</v>
      </c>
      <c r="H7" s="5">
        <v>45675</v>
      </c>
    </row>
    <row r="8" spans="1:8" ht="56.25" customHeight="1" x14ac:dyDescent="0.3">
      <c r="B8" s="10"/>
      <c r="C8" s="16"/>
      <c r="D8" s="16"/>
      <c r="E8" s="10"/>
      <c r="F8" s="10"/>
      <c r="G8" s="10"/>
      <c r="H8" s="11"/>
    </row>
    <row r="9" spans="1:8" ht="16.5" customHeight="1" x14ac:dyDescent="0.3">
      <c r="B9" s="4">
        <f t="array" ref="B9:H9">Days+22+DATE(Calendar1Year,Calendar1MonthOption,1)-WEEKDAY(DATE(Calendar1Year,Calendar1MonthOption,1),WeekdayOption)</f>
        <v>45676</v>
      </c>
      <c r="C9" s="32">
        <v>45677</v>
      </c>
      <c r="D9" s="4">
        <v>45678</v>
      </c>
      <c r="E9" s="4">
        <v>45679</v>
      </c>
      <c r="F9" s="4">
        <v>45680</v>
      </c>
      <c r="G9" s="4">
        <v>45681</v>
      </c>
      <c r="H9" s="5">
        <v>45682</v>
      </c>
    </row>
    <row r="10" spans="1:8" ht="56.25" customHeight="1" x14ac:dyDescent="0.3">
      <c r="B10" s="10" t="s">
        <v>3</v>
      </c>
      <c r="C10" s="33" t="s">
        <v>30</v>
      </c>
      <c r="D10" s="16"/>
      <c r="E10" s="16"/>
      <c r="F10" s="10"/>
      <c r="G10" s="10"/>
      <c r="H10" s="11"/>
    </row>
    <row r="11" spans="1:8" ht="16.5" customHeight="1" x14ac:dyDescent="0.3">
      <c r="B11" s="4">
        <f t="array" ref="B11:H11">Days+29+DATE(Calendar1Year,Calendar1MonthOption,1)-WEEKDAY(DATE(Calendar1Year,Calendar1MonthOption,1),WeekdayOption)</f>
        <v>45683</v>
      </c>
      <c r="C11" s="4">
        <v>45684</v>
      </c>
      <c r="D11" s="4">
        <v>45685</v>
      </c>
      <c r="E11" s="4">
        <v>45686</v>
      </c>
      <c r="F11" s="4">
        <v>45687</v>
      </c>
      <c r="G11" s="4">
        <v>45688</v>
      </c>
      <c r="H11" s="5">
        <v>45689</v>
      </c>
    </row>
    <row r="12" spans="1:8" ht="57" customHeight="1" x14ac:dyDescent="0.3">
      <c r="B12" s="10"/>
      <c r="C12" s="16"/>
      <c r="D12" s="10"/>
      <c r="E12" s="10"/>
      <c r="F12" s="10"/>
      <c r="G12" s="10"/>
      <c r="H12" s="11"/>
    </row>
    <row r="13" spans="1:8" ht="16.5" customHeight="1" x14ac:dyDescent="0.3">
      <c r="B13" s="4">
        <f t="array" ref="B13:C13">Days+36+DATE(Calendar1Year,Calendar1MonthOption,1)-WEEKDAY(DATE(Calendar1Year,Calendar1MonthOption,1),WeekdayOption)</f>
        <v>45690</v>
      </c>
      <c r="C13" s="4">
        <v>45691</v>
      </c>
      <c r="D13" s="37" t="s">
        <v>0</v>
      </c>
      <c r="E13" s="38"/>
      <c r="F13" s="38"/>
      <c r="G13" s="38"/>
      <c r="H13" s="38"/>
    </row>
    <row r="14" spans="1:8" ht="63.75" customHeight="1" x14ac:dyDescent="0.3">
      <c r="B14" s="10"/>
      <c r="C14" s="10"/>
      <c r="D14" s="39"/>
      <c r="E14" s="40"/>
      <c r="F14" s="40"/>
      <c r="G14" s="40"/>
      <c r="H14" s="40"/>
    </row>
    <row r="15" spans="1:8" ht="54" customHeight="1" x14ac:dyDescent="0.7">
      <c r="A15" s="2"/>
      <c r="B15" s="1">
        <f>YEAR(DATE(Calendar1Year,Calendar1MonthOption+1,1))</f>
        <v>2025</v>
      </c>
      <c r="C15" s="6" t="str">
        <f>TEXT(DATE(Calendar1Year,Calendar1MonthOption+1,1),"mmmm")</f>
        <v>February</v>
      </c>
      <c r="D15" s="9"/>
      <c r="E15" s="9"/>
    </row>
    <row r="16" spans="1:8" ht="14.25" customHeight="1" x14ac:dyDescent="0.3">
      <c r="A16" s="3"/>
      <c r="B16" s="7" t="str">
        <f>UPPER(TEXT(B17,"dddd"))</f>
        <v>SUNDAY</v>
      </c>
      <c r="C16" s="8" t="str">
        <f t="shared" ref="C16:H16" si="1">UPPER(TEXT(C17,"dddd"))</f>
        <v>MONDAY</v>
      </c>
      <c r="D16" s="7" t="str">
        <f t="shared" si="1"/>
        <v>TUESDAY</v>
      </c>
      <c r="E16" s="8" t="str">
        <f t="shared" si="1"/>
        <v>WEDNESDAY</v>
      </c>
      <c r="F16" s="7" t="str">
        <f t="shared" si="1"/>
        <v>THURSDAY</v>
      </c>
      <c r="G16" s="8" t="str">
        <f t="shared" si="1"/>
        <v>FRIDAY</v>
      </c>
      <c r="H16" s="7" t="str">
        <f t="shared" si="1"/>
        <v>SATURDAY</v>
      </c>
    </row>
    <row r="17" spans="1:8" ht="16.5" customHeight="1" x14ac:dyDescent="0.3">
      <c r="B17" s="4">
        <f t="array" ref="B17:H17">Days+1+DATE(Calendar2Year,Calendar2MonthOption,1)-WEEKDAY(DATE(Calendar2Year,Calendar2MonthOption,1),WeekdayOption)</f>
        <v>45683</v>
      </c>
      <c r="C17" s="4">
        <v>45684</v>
      </c>
      <c r="D17" s="4">
        <v>45685</v>
      </c>
      <c r="E17" s="4">
        <v>45686</v>
      </c>
      <c r="F17" s="4">
        <v>45687</v>
      </c>
      <c r="G17" s="4">
        <v>45688</v>
      </c>
      <c r="H17" s="5">
        <v>45689</v>
      </c>
    </row>
    <row r="18" spans="1:8" ht="56.25" customHeight="1" x14ac:dyDescent="0.3">
      <c r="B18" s="10"/>
      <c r="C18" s="10" t="s">
        <v>49</v>
      </c>
      <c r="D18" s="10" t="s">
        <v>64</v>
      </c>
      <c r="E18" s="10" t="s">
        <v>11</v>
      </c>
      <c r="F18" s="10"/>
      <c r="G18" s="10"/>
      <c r="H18" s="11" t="s">
        <v>28</v>
      </c>
    </row>
    <row r="19" spans="1:8" ht="16.5" customHeight="1" x14ac:dyDescent="0.3">
      <c r="B19" s="4">
        <f t="array" ref="B19:H19">Days+8+DATE(Calendar2Year,Calendar2MonthOption,1)-WEEKDAY(DATE(Calendar2Year,Calendar2MonthOption,1),WeekdayOption)</f>
        <v>45690</v>
      </c>
      <c r="C19" s="4">
        <v>45691</v>
      </c>
      <c r="D19" s="4">
        <v>45692</v>
      </c>
      <c r="E19" s="4">
        <v>45693</v>
      </c>
      <c r="F19" s="4">
        <v>45694</v>
      </c>
      <c r="G19" s="4">
        <v>45695</v>
      </c>
      <c r="H19" s="5">
        <v>45696</v>
      </c>
    </row>
    <row r="20" spans="1:8" ht="60" customHeight="1" x14ac:dyDescent="0.3">
      <c r="B20" s="10"/>
      <c r="C20" s="16"/>
      <c r="D20" s="10"/>
      <c r="E20" s="10" t="s">
        <v>3</v>
      </c>
      <c r="F20" s="10"/>
      <c r="G20" s="10"/>
      <c r="H20" s="11"/>
    </row>
    <row r="21" spans="1:8" ht="16.5" customHeight="1" x14ac:dyDescent="0.3">
      <c r="B21" s="4">
        <f t="array" ref="B21:H21">Days+15+DATE(Calendar2Year,Calendar2MonthOption,1)-WEEKDAY(DATE(Calendar2Year,Calendar2MonthOption,1),WeekdayOption)</f>
        <v>45697</v>
      </c>
      <c r="C21" s="4">
        <v>45698</v>
      </c>
      <c r="D21" s="4">
        <v>45699</v>
      </c>
      <c r="E21" s="4">
        <v>45700</v>
      </c>
      <c r="F21" s="4">
        <v>45701</v>
      </c>
      <c r="G21" s="4">
        <v>45702</v>
      </c>
      <c r="H21" s="5">
        <v>45703</v>
      </c>
    </row>
    <row r="22" spans="1:8" ht="56.25" customHeight="1" x14ac:dyDescent="0.3">
      <c r="B22" s="10"/>
      <c r="C22" s="10"/>
      <c r="D22" s="10"/>
      <c r="E22" s="10"/>
      <c r="F22" s="10"/>
      <c r="G22" s="10" t="s">
        <v>46</v>
      </c>
      <c r="H22" s="11"/>
    </row>
    <row r="23" spans="1:8" ht="16.5" customHeight="1" x14ac:dyDescent="0.3">
      <c r="B23" s="4">
        <f t="array" ref="B23:H23">Days+22+DATE(Calendar2Year,Calendar2MonthOption,1)-WEEKDAY(DATE(Calendar2Year,Calendar2MonthOption,1),WeekdayOption)</f>
        <v>45704</v>
      </c>
      <c r="C23" s="22">
        <v>45705</v>
      </c>
      <c r="D23" s="4">
        <v>45706</v>
      </c>
      <c r="E23" s="4">
        <v>45707</v>
      </c>
      <c r="F23" s="4">
        <v>45708</v>
      </c>
      <c r="G23" s="4">
        <v>45709</v>
      </c>
      <c r="H23" s="5">
        <v>45710</v>
      </c>
    </row>
    <row r="24" spans="1:8" ht="56.25" customHeight="1" x14ac:dyDescent="0.3">
      <c r="B24" s="10"/>
      <c r="C24" s="23" t="s">
        <v>4</v>
      </c>
      <c r="D24" s="10"/>
      <c r="E24" s="10"/>
      <c r="F24" s="10"/>
      <c r="G24" s="10"/>
      <c r="H24" s="11"/>
    </row>
    <row r="25" spans="1:8" ht="16.5" customHeight="1" x14ac:dyDescent="0.3">
      <c r="B25" s="4">
        <f t="array" ref="B25:H25">Days+29+DATE(Calendar2Year,Calendar2MonthOption,1)-WEEKDAY(DATE(Calendar2Year,Calendar2MonthOption,1),WeekdayOption)</f>
        <v>45711</v>
      </c>
      <c r="C25" s="4">
        <v>45712</v>
      </c>
      <c r="D25" s="4">
        <v>45713</v>
      </c>
      <c r="E25" s="4">
        <v>45714</v>
      </c>
      <c r="F25" s="4">
        <v>45715</v>
      </c>
      <c r="G25" s="4">
        <v>45716</v>
      </c>
      <c r="H25" s="5">
        <v>45717</v>
      </c>
    </row>
    <row r="26" spans="1:8" ht="62.1" customHeight="1" x14ac:dyDescent="0.3">
      <c r="B26" s="10"/>
      <c r="C26" s="10"/>
      <c r="D26" s="10" t="s">
        <v>47</v>
      </c>
      <c r="E26" s="10"/>
      <c r="F26" s="10"/>
      <c r="G26" s="10"/>
      <c r="H26" s="12"/>
    </row>
    <row r="27" spans="1:8" ht="16.5" customHeight="1" x14ac:dyDescent="0.3">
      <c r="B27" s="4">
        <f t="array" ref="B27:C27">Days+36+DATE(Calendar2Year,Calendar2MonthOption,1)-WEEKDAY(DATE(Calendar2Year,Calendar2MonthOption,1),WeekdayOption)</f>
        <v>45718</v>
      </c>
      <c r="C27" s="4">
        <v>45719</v>
      </c>
      <c r="D27" s="45" t="s">
        <v>0</v>
      </c>
      <c r="E27" s="46"/>
      <c r="F27" s="46"/>
      <c r="G27" s="46"/>
      <c r="H27" s="46"/>
    </row>
    <row r="28" spans="1:8" ht="63.75" customHeight="1" x14ac:dyDescent="0.3">
      <c r="B28" s="10"/>
      <c r="C28" s="10"/>
      <c r="D28" s="39"/>
      <c r="E28" s="40"/>
      <c r="F28" s="40"/>
      <c r="G28" s="40"/>
      <c r="H28" s="40"/>
    </row>
    <row r="29" spans="1:8" ht="54" customHeight="1" x14ac:dyDescent="0.7">
      <c r="A29" s="2"/>
      <c r="B29" s="1">
        <f>YEAR(DATE(Calendar2Year,Calendar2MonthOption+1,1))</f>
        <v>2025</v>
      </c>
      <c r="C29" s="6" t="str">
        <f>TEXT(DATE(Calendar2Year,Calendar2MonthOption+1,1),"mmmm")</f>
        <v>March</v>
      </c>
      <c r="D29" s="9" t="s">
        <v>26</v>
      </c>
      <c r="E29" s="9"/>
    </row>
    <row r="30" spans="1:8" ht="14.25" customHeight="1" x14ac:dyDescent="0.3">
      <c r="A30" s="3"/>
      <c r="B30" s="7" t="str">
        <f t="shared" ref="B30:H30" si="2">UPPER(TEXT(B31,"dddd"))</f>
        <v>SUNDAY</v>
      </c>
      <c r="C30" s="8" t="str">
        <f t="shared" si="2"/>
        <v>MONDAY</v>
      </c>
      <c r="D30" s="7" t="str">
        <f t="shared" si="2"/>
        <v>TUESDAY</v>
      </c>
      <c r="E30" s="8" t="str">
        <f t="shared" si="2"/>
        <v>WEDNESDAY</v>
      </c>
      <c r="F30" s="7" t="str">
        <f t="shared" si="2"/>
        <v>THURSDAY</v>
      </c>
      <c r="G30" s="8" t="str">
        <f t="shared" si="2"/>
        <v>FRIDAY</v>
      </c>
      <c r="H30" s="7" t="str">
        <f t="shared" si="2"/>
        <v>SATURDAY</v>
      </c>
    </row>
    <row r="31" spans="1:8" ht="16.5" customHeight="1" x14ac:dyDescent="0.3">
      <c r="B31" s="4">
        <f t="array" ref="B31:H31">Days+1+DATE(Calendar3Year,Calendar3MonthOption,1)-WEEKDAY(DATE(Calendar3Year,Calendar3MonthOption,1),WeekdayOption)</f>
        <v>45711</v>
      </c>
      <c r="C31" s="4">
        <v>45712</v>
      </c>
      <c r="D31" s="4">
        <v>45713</v>
      </c>
      <c r="E31" s="4">
        <v>45714</v>
      </c>
      <c r="F31" s="4">
        <v>45715</v>
      </c>
      <c r="G31" s="4">
        <v>45716</v>
      </c>
      <c r="H31" s="5">
        <v>45717</v>
      </c>
    </row>
    <row r="32" spans="1:8" ht="56.25" customHeight="1" x14ac:dyDescent="0.3">
      <c r="B32" s="10"/>
      <c r="C32" s="10" t="s">
        <v>65</v>
      </c>
      <c r="D32" s="10" t="s">
        <v>27</v>
      </c>
      <c r="E32" s="10" t="s">
        <v>28</v>
      </c>
      <c r="F32" s="10"/>
      <c r="G32" s="10"/>
      <c r="H32" s="11"/>
    </row>
    <row r="33" spans="1:8" ht="16.5" customHeight="1" x14ac:dyDescent="0.3">
      <c r="B33" s="4">
        <f t="array" ref="B33:H33">Days+8+DATE(Calendar3Year,Calendar3MonthOption,1)-WEEKDAY(DATE(Calendar3Year,Calendar3MonthOption,1),WeekdayOption)</f>
        <v>45718</v>
      </c>
      <c r="C33" s="4">
        <v>45719</v>
      </c>
      <c r="D33" s="4">
        <v>45720</v>
      </c>
      <c r="E33" s="4">
        <v>45721</v>
      </c>
      <c r="F33" s="4">
        <v>45722</v>
      </c>
      <c r="G33" s="4">
        <v>45723</v>
      </c>
      <c r="H33" s="5">
        <v>45724</v>
      </c>
    </row>
    <row r="34" spans="1:8" ht="60" customHeight="1" x14ac:dyDescent="0.3">
      <c r="B34" s="10"/>
      <c r="C34" s="10" t="s">
        <v>26</v>
      </c>
      <c r="D34" s="10" t="s">
        <v>26</v>
      </c>
      <c r="E34" s="10"/>
      <c r="F34" s="10"/>
      <c r="G34" s="10"/>
      <c r="H34" s="11"/>
    </row>
    <row r="35" spans="1:8" ht="16.5" customHeight="1" x14ac:dyDescent="0.3">
      <c r="B35" s="4">
        <f t="array" ref="B35:H35">Days+15+DATE(Calendar3Year,Calendar3MonthOption,1)-WEEKDAY(DATE(Calendar3Year,Calendar3MonthOption,1),WeekdayOption)</f>
        <v>45725</v>
      </c>
      <c r="C35" s="4">
        <v>45726</v>
      </c>
      <c r="D35" s="4">
        <v>45727</v>
      </c>
      <c r="E35" s="4">
        <v>45728</v>
      </c>
      <c r="F35" s="4">
        <v>45729</v>
      </c>
      <c r="G35" s="4">
        <v>45730</v>
      </c>
      <c r="H35" s="5">
        <v>45731</v>
      </c>
    </row>
    <row r="36" spans="1:8" ht="59.1" customHeight="1" x14ac:dyDescent="0.3">
      <c r="B36" s="10" t="s">
        <v>18</v>
      </c>
      <c r="C36" s="10" t="s">
        <v>29</v>
      </c>
      <c r="D36" s="14"/>
      <c r="E36" s="14"/>
      <c r="F36" s="14"/>
      <c r="G36" s="10"/>
      <c r="H36" s="11"/>
    </row>
    <row r="37" spans="1:8" ht="16.5" customHeight="1" x14ac:dyDescent="0.3">
      <c r="B37" s="4">
        <f t="array" ref="B37:H37">Days+22+DATE(Calendar3Year,Calendar3MonthOption,1)-WEEKDAY(DATE(Calendar3Year,Calendar3MonthOption,1),WeekdayOption)</f>
        <v>45732</v>
      </c>
      <c r="C37" s="4">
        <v>45733</v>
      </c>
      <c r="D37" s="4">
        <v>45734</v>
      </c>
      <c r="E37" s="4">
        <v>45735</v>
      </c>
      <c r="F37" s="4">
        <v>45736</v>
      </c>
      <c r="G37" s="4">
        <v>45737</v>
      </c>
      <c r="H37" s="5">
        <v>45738</v>
      </c>
    </row>
    <row r="38" spans="1:8" ht="59.45" customHeight="1" x14ac:dyDescent="0.3">
      <c r="B38" s="10"/>
      <c r="C38" s="10" t="s">
        <v>24</v>
      </c>
      <c r="D38" s="10"/>
      <c r="E38" s="14"/>
      <c r="F38" s="10" t="s">
        <v>13</v>
      </c>
      <c r="G38" s="10"/>
      <c r="H38" s="11"/>
    </row>
    <row r="39" spans="1:8" ht="16.5" customHeight="1" x14ac:dyDescent="0.3">
      <c r="B39" s="4">
        <f t="array" ref="B39:H39">Days+29+DATE(Calendar3Year,Calendar3MonthOption,1)-WEEKDAY(DATE(Calendar3Year,Calendar3MonthOption,1),WeekdayOption)</f>
        <v>45739</v>
      </c>
      <c r="C39" s="4">
        <v>45740</v>
      </c>
      <c r="D39" s="4">
        <v>45741</v>
      </c>
      <c r="E39" s="4">
        <v>45742</v>
      </c>
      <c r="F39" s="4">
        <v>45743</v>
      </c>
      <c r="G39" s="4">
        <v>45744</v>
      </c>
      <c r="H39" s="5">
        <v>45745</v>
      </c>
    </row>
    <row r="40" spans="1:8" ht="57" customHeight="1" x14ac:dyDescent="0.3">
      <c r="B40" s="10"/>
      <c r="C40" s="10"/>
      <c r="D40" s="10"/>
      <c r="E40" s="10"/>
      <c r="F40" s="10"/>
      <c r="G40" s="10"/>
      <c r="H40" s="12"/>
    </row>
    <row r="41" spans="1:8" ht="16.5" customHeight="1" x14ac:dyDescent="0.3">
      <c r="B41" s="4">
        <f t="array" ref="B41:C41">Days+36+DATE(Calendar3Year,Calendar3MonthOption,1)-WEEKDAY(DATE(Calendar3Year,Calendar3MonthOption,1),WeekdayOption)</f>
        <v>45746</v>
      </c>
      <c r="C41" s="4">
        <v>45747</v>
      </c>
      <c r="D41" s="45" t="s">
        <v>0</v>
      </c>
      <c r="E41" s="46"/>
      <c r="F41" s="46"/>
      <c r="G41" s="46"/>
      <c r="H41" s="46"/>
    </row>
    <row r="42" spans="1:8" ht="63.75" customHeight="1" x14ac:dyDescent="0.3">
      <c r="B42" s="10" t="s">
        <v>21</v>
      </c>
      <c r="C42" s="10" t="s">
        <v>38</v>
      </c>
      <c r="D42" s="41" t="s">
        <v>51</v>
      </c>
      <c r="E42" s="40"/>
      <c r="F42" s="40"/>
      <c r="G42" s="40"/>
      <c r="H42" s="40"/>
    </row>
    <row r="43" spans="1:8" ht="54" customHeight="1" x14ac:dyDescent="0.7">
      <c r="A43" s="2"/>
      <c r="B43" s="1">
        <f>YEAR(DATE(Calendar2Year,Calendar3MonthOption+1,1))</f>
        <v>2025</v>
      </c>
      <c r="C43" s="6" t="str">
        <f>TEXT(DATE(Calendar3Year,Calendar3MonthOption+1,1),"mmmm")</f>
        <v>April</v>
      </c>
      <c r="D43" s="9"/>
      <c r="E43" s="9"/>
    </row>
    <row r="44" spans="1:8" ht="14.25" customHeight="1" x14ac:dyDescent="0.3">
      <c r="A44" s="3"/>
      <c r="B44" s="7" t="str">
        <f t="shared" ref="B44:H44" si="3">UPPER(TEXT(B45,"dddd"))</f>
        <v>SUNDAY</v>
      </c>
      <c r="C44" s="8" t="str">
        <f t="shared" si="3"/>
        <v>MONDAY</v>
      </c>
      <c r="D44" s="7" t="str">
        <f t="shared" si="3"/>
        <v>TUESDAY</v>
      </c>
      <c r="E44" s="8" t="str">
        <f t="shared" si="3"/>
        <v>WEDNESDAY</v>
      </c>
      <c r="F44" s="7" t="str">
        <f t="shared" si="3"/>
        <v>THURSDAY</v>
      </c>
      <c r="G44" s="8" t="str">
        <f t="shared" si="3"/>
        <v>FRIDAY</v>
      </c>
      <c r="H44" s="7" t="str">
        <f t="shared" si="3"/>
        <v>SATURDAY</v>
      </c>
    </row>
    <row r="45" spans="1:8" ht="16.5" customHeight="1" x14ac:dyDescent="0.3">
      <c r="B45" s="4">
        <f t="array" ref="B45:H45">Days+1+DATE(Calendar4Year,Calendar4MonthOption,1)-WEEKDAY(DATE(Calendar4Year,Calendar4MonthOption,1),WeekdayOption)</f>
        <v>45746</v>
      </c>
      <c r="C45" s="4">
        <v>45747</v>
      </c>
      <c r="D45" s="4">
        <v>45748</v>
      </c>
      <c r="E45" s="4">
        <v>45749</v>
      </c>
      <c r="F45" s="4">
        <v>45750</v>
      </c>
      <c r="G45" s="4">
        <v>45751</v>
      </c>
      <c r="H45" s="5">
        <v>45752</v>
      </c>
    </row>
    <row r="46" spans="1:8" ht="93.95" customHeight="1" x14ac:dyDescent="0.3">
      <c r="B46" s="10"/>
      <c r="C46" s="10" t="s">
        <v>53</v>
      </c>
      <c r="D46" s="10" t="s">
        <v>35</v>
      </c>
      <c r="E46" s="10" t="s">
        <v>48</v>
      </c>
      <c r="F46" s="14" t="s">
        <v>37</v>
      </c>
      <c r="G46" s="14" t="s">
        <v>36</v>
      </c>
      <c r="H46" s="11" t="s">
        <v>26</v>
      </c>
    </row>
    <row r="47" spans="1:8" ht="16.5" customHeight="1" x14ac:dyDescent="0.3">
      <c r="B47" s="4">
        <f t="array" ref="B47:H47">Days+8+DATE(Calendar4Year,Calendar4MonthOption,1)-WEEKDAY(DATE(Calendar4Year,Calendar4MonthOption,1),WeekdayOption)</f>
        <v>45753</v>
      </c>
      <c r="C47" s="4">
        <v>45754</v>
      </c>
      <c r="D47" s="4">
        <v>45755</v>
      </c>
      <c r="E47" s="4">
        <v>45756</v>
      </c>
      <c r="F47" s="4">
        <v>45757</v>
      </c>
      <c r="G47" s="4">
        <v>45758</v>
      </c>
      <c r="H47" s="5">
        <v>45759</v>
      </c>
    </row>
    <row r="48" spans="1:8" ht="59.1" customHeight="1" x14ac:dyDescent="0.3">
      <c r="B48" s="10"/>
      <c r="C48" s="10"/>
      <c r="D48" s="10"/>
      <c r="E48" s="10" t="s">
        <v>54</v>
      </c>
      <c r="F48" s="14" t="s">
        <v>50</v>
      </c>
      <c r="G48" s="35" t="s">
        <v>50</v>
      </c>
      <c r="H48" s="11"/>
    </row>
    <row r="49" spans="1:8" ht="16.5" customHeight="1" x14ac:dyDescent="0.3">
      <c r="B49" s="4">
        <f t="array" ref="B49:H49">Days+15+DATE(Calendar4Year,Calendar4MonthOption,1)-WEEKDAY(DATE(Calendar4Year,Calendar4MonthOption,1),WeekdayOption)</f>
        <v>45760</v>
      </c>
      <c r="C49" s="4">
        <v>45761</v>
      </c>
      <c r="D49" s="4">
        <v>45762</v>
      </c>
      <c r="E49" s="4">
        <v>45763</v>
      </c>
      <c r="F49" s="4">
        <v>45764</v>
      </c>
      <c r="G49" s="4">
        <v>45765</v>
      </c>
      <c r="H49" s="5">
        <v>45766</v>
      </c>
    </row>
    <row r="50" spans="1:8" ht="96.95" customHeight="1" x14ac:dyDescent="0.3">
      <c r="B50" s="10"/>
      <c r="C50" s="10"/>
      <c r="D50" s="10"/>
      <c r="E50" s="10" t="s">
        <v>22</v>
      </c>
      <c r="F50" s="10" t="s">
        <v>56</v>
      </c>
      <c r="G50" s="10" t="s">
        <v>55</v>
      </c>
      <c r="H50" s="11"/>
    </row>
    <row r="51" spans="1:8" ht="16.5" customHeight="1" x14ac:dyDescent="0.3">
      <c r="B51" s="4">
        <f t="array" ref="B51:H51">Days+22+DATE(Calendar4Year,Calendar4MonthOption,1)-WEEKDAY(DATE(Calendar4Year,Calendar4MonthOption,1),WeekdayOption)</f>
        <v>45767</v>
      </c>
      <c r="C51" s="4">
        <v>45768</v>
      </c>
      <c r="D51" s="4">
        <v>45769</v>
      </c>
      <c r="E51" s="4">
        <v>45770</v>
      </c>
      <c r="F51" s="4">
        <v>45771</v>
      </c>
      <c r="G51" s="4">
        <v>45772</v>
      </c>
      <c r="H51" s="5">
        <v>45773</v>
      </c>
    </row>
    <row r="52" spans="1:8" ht="165.95" customHeight="1" x14ac:dyDescent="0.3">
      <c r="B52" s="10" t="s">
        <v>21</v>
      </c>
      <c r="C52" s="10"/>
      <c r="D52" s="10" t="s">
        <v>31</v>
      </c>
      <c r="E52" s="10"/>
      <c r="F52" s="10" t="s">
        <v>63</v>
      </c>
      <c r="G52" s="10"/>
      <c r="H52" s="11"/>
    </row>
    <row r="53" spans="1:8" ht="16.5" customHeight="1" x14ac:dyDescent="0.3">
      <c r="B53" s="4">
        <f t="array" ref="B53:H53">Days+29+DATE(Calendar4Year,Calendar4MonthOption,1)-WEEKDAY(DATE(Calendar4Year,Calendar4MonthOption,1),WeekdayOption)</f>
        <v>45774</v>
      </c>
      <c r="C53" s="4">
        <v>45775</v>
      </c>
      <c r="D53" s="4">
        <v>45776</v>
      </c>
      <c r="E53" s="4">
        <v>45777</v>
      </c>
      <c r="F53" s="4">
        <v>45778</v>
      </c>
      <c r="G53" s="4">
        <v>45779</v>
      </c>
      <c r="H53" s="5">
        <v>45780</v>
      </c>
    </row>
    <row r="54" spans="1:8" ht="65.099999999999994" customHeight="1" x14ac:dyDescent="0.3">
      <c r="B54" s="10"/>
      <c r="C54" s="10" t="s">
        <v>11</v>
      </c>
      <c r="D54" s="10"/>
      <c r="E54" s="10" t="s">
        <v>22</v>
      </c>
      <c r="F54" s="10"/>
      <c r="G54" s="10"/>
      <c r="H54" s="12"/>
    </row>
    <row r="55" spans="1:8" ht="16.5" customHeight="1" x14ac:dyDescent="0.3">
      <c r="B55" s="4">
        <f t="array" ref="B55:C55">Days+36+DATE(Calendar4Year,Calendar4MonthOption,1)-WEEKDAY(DATE(Calendar4Year,Calendar4MonthOption,1),WeekdayOption)</f>
        <v>45781</v>
      </c>
      <c r="C55" s="4">
        <v>45782</v>
      </c>
      <c r="D55" s="43" t="s">
        <v>0</v>
      </c>
      <c r="E55" s="44"/>
      <c r="F55" s="44"/>
      <c r="G55" s="44"/>
      <c r="H55" s="44"/>
    </row>
    <row r="56" spans="1:8" ht="63.75" customHeight="1" x14ac:dyDescent="0.3">
      <c r="B56" s="10"/>
      <c r="C56" s="10"/>
      <c r="D56" s="41" t="s">
        <v>51</v>
      </c>
      <c r="E56" s="40"/>
      <c r="F56" s="40"/>
      <c r="G56" s="40"/>
      <c r="H56" s="40"/>
    </row>
    <row r="57" spans="1:8" ht="54" customHeight="1" x14ac:dyDescent="0.7">
      <c r="A57" s="2"/>
      <c r="B57" s="1">
        <v>2025</v>
      </c>
      <c r="C57" s="6" t="str">
        <f>TEXT(DATE(Calendar4Year,Calendar4MonthOption+1,1),"mmmm")</f>
        <v>May</v>
      </c>
      <c r="D57" s="9"/>
      <c r="E57" s="9"/>
    </row>
    <row r="58" spans="1:8" ht="14.25" customHeight="1" x14ac:dyDescent="0.3">
      <c r="A58" s="3"/>
      <c r="B58" s="7" t="str">
        <f t="shared" ref="B58:H58" si="4">UPPER(TEXT(B59,"dddd"))</f>
        <v>SUNDAY</v>
      </c>
      <c r="C58" s="8" t="str">
        <f t="shared" si="4"/>
        <v>MONDAY</v>
      </c>
      <c r="D58" s="7" t="str">
        <f t="shared" si="4"/>
        <v>TUESDAY</v>
      </c>
      <c r="E58" s="8" t="str">
        <f t="shared" si="4"/>
        <v>WEDNESDAY</v>
      </c>
      <c r="F58" s="7" t="str">
        <f t="shared" si="4"/>
        <v>THURSDAY</v>
      </c>
      <c r="G58" s="8" t="str">
        <f t="shared" si="4"/>
        <v>FRIDAY</v>
      </c>
      <c r="H58" s="7" t="str">
        <f t="shared" si="4"/>
        <v>SATURDAY</v>
      </c>
    </row>
    <row r="59" spans="1:8" ht="16.5" customHeight="1" x14ac:dyDescent="0.3">
      <c r="B59" s="4">
        <f t="array" ref="B59:H59">Days+1+DATE(Calendar5Year,Calendar5MonthOption,1)-WEEKDAY(DATE(Calendar5Year,Calendar5MonthOption,1),WeekdayOption)</f>
        <v>45774</v>
      </c>
      <c r="C59" s="4">
        <v>45775</v>
      </c>
      <c r="D59" s="4">
        <v>45776</v>
      </c>
      <c r="E59" s="4">
        <v>45777</v>
      </c>
      <c r="F59" s="4">
        <v>45778</v>
      </c>
      <c r="G59" s="4">
        <v>45779</v>
      </c>
      <c r="H59" s="5">
        <v>45780</v>
      </c>
    </row>
    <row r="60" spans="1:8" ht="59.1" customHeight="1" x14ac:dyDescent="0.3">
      <c r="B60" s="10"/>
      <c r="C60" s="10" t="s">
        <v>23</v>
      </c>
      <c r="D60" s="10" t="s">
        <v>27</v>
      </c>
      <c r="E60" s="10"/>
      <c r="F60" s="10" t="s">
        <v>66</v>
      </c>
      <c r="G60" s="10"/>
      <c r="H60" s="11" t="s">
        <v>12</v>
      </c>
    </row>
    <row r="61" spans="1:8" ht="16.5" customHeight="1" x14ac:dyDescent="0.3">
      <c r="B61" s="4">
        <f t="array" ref="B61:H61">Days+8+DATE(Calendar5Year,Calendar5MonthOption,1)-WEEKDAY(DATE(Calendar5Year,Calendar5MonthOption,1),WeekdayOption)</f>
        <v>45781</v>
      </c>
      <c r="C61" s="4">
        <v>45782</v>
      </c>
      <c r="D61" s="4">
        <v>45783</v>
      </c>
      <c r="E61" s="4">
        <v>45784</v>
      </c>
      <c r="F61" s="4">
        <v>45785</v>
      </c>
      <c r="G61" s="4">
        <v>45786</v>
      </c>
      <c r="H61" s="5">
        <v>45787</v>
      </c>
    </row>
    <row r="62" spans="1:8" ht="119.45" customHeight="1" x14ac:dyDescent="0.3">
      <c r="B62" s="13"/>
      <c r="C62" s="15" t="s">
        <v>26</v>
      </c>
      <c r="D62" s="14" t="s">
        <v>60</v>
      </c>
      <c r="E62" s="29" t="s">
        <v>61</v>
      </c>
      <c r="F62" s="10" t="s">
        <v>68</v>
      </c>
      <c r="G62" s="10"/>
      <c r="H62" s="11"/>
    </row>
    <row r="63" spans="1:8" ht="16.5" customHeight="1" x14ac:dyDescent="0.3">
      <c r="B63" s="4">
        <f t="array" ref="B63:H63">Days+15+DATE(Calendar5Year,Calendar5MonthOption,1)-WEEKDAY(DATE(Calendar5Year,Calendar5MonthOption,1),WeekdayOption)</f>
        <v>45788</v>
      </c>
      <c r="C63" s="4">
        <v>45789</v>
      </c>
      <c r="D63" s="4">
        <v>45790</v>
      </c>
      <c r="E63" s="4">
        <v>45791</v>
      </c>
      <c r="F63" s="4">
        <v>45792</v>
      </c>
      <c r="G63" s="4">
        <v>45793</v>
      </c>
      <c r="H63" s="5">
        <v>45794</v>
      </c>
    </row>
    <row r="64" spans="1:8" ht="59.45" customHeight="1" x14ac:dyDescent="0.3">
      <c r="B64" s="10" t="s">
        <v>44</v>
      </c>
      <c r="C64" s="10" t="s">
        <v>71</v>
      </c>
      <c r="D64" s="10" t="s">
        <v>67</v>
      </c>
      <c r="E64" s="10"/>
      <c r="F64" s="30"/>
      <c r="G64" s="31"/>
      <c r="H64" s="11"/>
    </row>
    <row r="65" spans="1:8" ht="16.5" customHeight="1" x14ac:dyDescent="0.3">
      <c r="B65" s="4">
        <f t="array" ref="B65:H65">Days+22+DATE(Calendar5Year,Calendar5MonthOption,1)-WEEKDAY(DATE(Calendar5Year,Calendar5MonthOption,1),WeekdayOption)</f>
        <v>45795</v>
      </c>
      <c r="C65" s="4">
        <v>45796</v>
      </c>
      <c r="D65" s="4">
        <v>45797</v>
      </c>
      <c r="E65" s="4">
        <v>45798</v>
      </c>
      <c r="F65" s="4">
        <v>45799</v>
      </c>
      <c r="G65" s="4">
        <v>45800</v>
      </c>
      <c r="H65" s="5">
        <v>45801</v>
      </c>
    </row>
    <row r="66" spans="1:8" ht="63" customHeight="1" x14ac:dyDescent="0.3">
      <c r="B66" s="10"/>
      <c r="C66" s="10" t="s">
        <v>59</v>
      </c>
      <c r="D66" s="14" t="s">
        <v>43</v>
      </c>
      <c r="E66" s="14" t="s">
        <v>43</v>
      </c>
      <c r="F66" s="14" t="s">
        <v>69</v>
      </c>
      <c r="G66" s="14"/>
      <c r="H66" s="24"/>
    </row>
    <row r="67" spans="1:8" ht="16.5" customHeight="1" x14ac:dyDescent="0.3">
      <c r="B67" s="4">
        <f t="array" ref="B67:H67">Days+29+DATE(Calendar5Year,Calendar5MonthOption,1)-WEEKDAY(DATE(Calendar5Year,Calendar5MonthOption,1),WeekdayOption)</f>
        <v>45802</v>
      </c>
      <c r="C67" s="22">
        <v>45803</v>
      </c>
      <c r="D67" s="4">
        <v>45804</v>
      </c>
      <c r="E67" s="4">
        <v>45805</v>
      </c>
      <c r="F67" s="4">
        <v>45806</v>
      </c>
      <c r="G67" s="4">
        <v>45807</v>
      </c>
      <c r="H67" s="5">
        <v>45808</v>
      </c>
    </row>
    <row r="68" spans="1:8" ht="136.5" customHeight="1" x14ac:dyDescent="0.3">
      <c r="B68" s="10"/>
      <c r="C68" s="23" t="s">
        <v>5</v>
      </c>
      <c r="D68" s="14" t="s">
        <v>11</v>
      </c>
      <c r="E68" s="14"/>
      <c r="F68" s="10"/>
      <c r="G68" s="14" t="s">
        <v>62</v>
      </c>
      <c r="H68" s="12"/>
    </row>
    <row r="69" spans="1:8" ht="16.5" customHeight="1" x14ac:dyDescent="0.3">
      <c r="B69" s="4">
        <f t="array" ref="B69:C69">Days+36+DATE(Calendar5Year,Calendar5MonthOption,1)-WEEKDAY(DATE(Calendar5Year,Calendar5MonthOption,1),WeekdayOption)</f>
        <v>45809</v>
      </c>
      <c r="C69" s="4">
        <v>45810</v>
      </c>
      <c r="D69" s="43" t="s">
        <v>0</v>
      </c>
      <c r="E69" s="44"/>
      <c r="F69" s="44"/>
      <c r="G69" s="44"/>
      <c r="H69" s="44"/>
    </row>
    <row r="70" spans="1:8" ht="59.45" customHeight="1" x14ac:dyDescent="0.3">
      <c r="B70" s="10"/>
      <c r="C70" s="10"/>
      <c r="D70" s="42" t="s">
        <v>51</v>
      </c>
      <c r="E70" s="40"/>
      <c r="F70" s="40"/>
      <c r="G70" s="40"/>
      <c r="H70" s="40"/>
    </row>
    <row r="71" spans="1:8" ht="54" customHeight="1" x14ac:dyDescent="0.7">
      <c r="A71" s="2"/>
      <c r="B71" s="1">
        <f>YEAR(DATE(Calendar5Year,Calendar5MonthOption+1,1))</f>
        <v>2025</v>
      </c>
      <c r="C71" s="6" t="str">
        <f>TEXT(DATE(Calendar5Year,Calendar5MonthOption+1,1),"mmmm")</f>
        <v>June</v>
      </c>
      <c r="D71" s="9"/>
      <c r="E71" s="9"/>
      <c r="F71" s="9"/>
      <c r="G71" s="9"/>
      <c r="H71" s="2"/>
    </row>
    <row r="72" spans="1:8" ht="14.25" customHeight="1" x14ac:dyDescent="0.3">
      <c r="A72" s="3"/>
      <c r="B72" s="7" t="str">
        <f t="shared" ref="B72:H72" si="5">UPPER(TEXT(B73,"dddd"))</f>
        <v>SUNDAY</v>
      </c>
      <c r="C72" s="8" t="str">
        <f t="shared" si="5"/>
        <v>MONDAY</v>
      </c>
      <c r="D72" s="7" t="str">
        <f t="shared" si="5"/>
        <v>TUESDAY</v>
      </c>
      <c r="E72" s="8" t="str">
        <f t="shared" si="5"/>
        <v>WEDNESDAY</v>
      </c>
      <c r="F72" s="7" t="str">
        <f t="shared" si="5"/>
        <v>THURSDAY</v>
      </c>
      <c r="G72" s="8" t="str">
        <f t="shared" si="5"/>
        <v>FRIDAY</v>
      </c>
      <c r="H72" s="7" t="str">
        <f t="shared" si="5"/>
        <v>SATURDAY</v>
      </c>
    </row>
    <row r="73" spans="1:8" ht="16.5" customHeight="1" x14ac:dyDescent="0.3">
      <c r="B73" s="4">
        <f t="array" ref="B73:H73">Days+1+DATE(Calendar6Year,Calendar6MonthOption,1)-WEEKDAY(DATE(Calendar6Year,Calendar6MonthOption,1),WeekdayOption)</f>
        <v>45809</v>
      </c>
      <c r="C73" s="4">
        <v>45810</v>
      </c>
      <c r="D73" s="4">
        <v>45811</v>
      </c>
      <c r="E73" s="4">
        <v>45812</v>
      </c>
      <c r="F73" s="4">
        <v>45813</v>
      </c>
      <c r="G73" s="4">
        <v>45814</v>
      </c>
      <c r="H73" s="5">
        <v>45815</v>
      </c>
    </row>
    <row r="74" spans="1:8" ht="61.5" customHeight="1" x14ac:dyDescent="0.3">
      <c r="B74" s="10"/>
      <c r="C74" s="10" t="s">
        <v>39</v>
      </c>
      <c r="D74" s="14" t="s">
        <v>40</v>
      </c>
      <c r="E74" s="14" t="s">
        <v>41</v>
      </c>
      <c r="F74" s="14" t="s">
        <v>42</v>
      </c>
      <c r="G74" s="34" t="s">
        <v>42</v>
      </c>
      <c r="H74" s="36" t="s">
        <v>70</v>
      </c>
    </row>
    <row r="75" spans="1:8" ht="16.5" customHeight="1" x14ac:dyDescent="0.3">
      <c r="B75" s="4">
        <f t="array" ref="B75:H75">Days+8+DATE(Calendar6Year,Calendar6MonthOption,1)-WEEKDAY(DATE(Calendar6Year,Calendar6MonthOption,1),WeekdayOption)</f>
        <v>45816</v>
      </c>
      <c r="C75" s="4">
        <v>45817</v>
      </c>
      <c r="D75" s="4">
        <v>45818</v>
      </c>
      <c r="E75" s="4">
        <v>45819</v>
      </c>
      <c r="F75" s="4">
        <v>45820</v>
      </c>
      <c r="G75" s="4">
        <v>45821</v>
      </c>
      <c r="H75" s="5">
        <v>45822</v>
      </c>
    </row>
    <row r="76" spans="1:8" ht="96.95" customHeight="1" x14ac:dyDescent="0.3">
      <c r="B76" s="10"/>
      <c r="C76" s="14"/>
      <c r="D76" s="14"/>
      <c r="E76" s="14" t="s">
        <v>57</v>
      </c>
      <c r="F76" s="14" t="s">
        <v>58</v>
      </c>
      <c r="G76" s="14"/>
      <c r="H76" s="11"/>
    </row>
    <row r="77" spans="1:8" ht="16.5" customHeight="1" x14ac:dyDescent="0.3">
      <c r="B77" s="4">
        <f t="array" ref="B77:H77">Days+15+DATE(Calendar6Year,Calendar6MonthOption,1)-WEEKDAY(DATE(Calendar6Year,Calendar6MonthOption,1),WeekdayOption)</f>
        <v>45823</v>
      </c>
      <c r="C77" s="4">
        <v>45824</v>
      </c>
      <c r="D77" s="4">
        <v>45825</v>
      </c>
      <c r="E77" s="4">
        <v>45826</v>
      </c>
      <c r="F77" s="32">
        <v>45827</v>
      </c>
      <c r="G77" s="4">
        <v>45828</v>
      </c>
      <c r="H77" s="5">
        <v>45829</v>
      </c>
    </row>
    <row r="78" spans="1:8" ht="59.1" customHeight="1" x14ac:dyDescent="0.3">
      <c r="B78" s="10" t="s">
        <v>34</v>
      </c>
      <c r="C78" s="10"/>
      <c r="D78" s="10"/>
      <c r="E78" s="14"/>
      <c r="F78" s="33" t="s">
        <v>25</v>
      </c>
      <c r="G78" s="10"/>
      <c r="H78" s="11"/>
    </row>
    <row r="79" spans="1:8" ht="16.5" customHeight="1" x14ac:dyDescent="0.3">
      <c r="B79" s="4">
        <f t="array" ref="B79:H79">Days+22+DATE(Calendar6Year,Calendar6MonthOption,1)-WEEKDAY(DATE(Calendar6Year,Calendar6MonthOption,1),WeekdayOption)</f>
        <v>45830</v>
      </c>
      <c r="C79" s="4">
        <v>45831</v>
      </c>
      <c r="D79" s="4">
        <v>45832</v>
      </c>
      <c r="E79" s="4">
        <v>45833</v>
      </c>
      <c r="F79" s="4">
        <v>45834</v>
      </c>
      <c r="G79" s="4">
        <v>45835</v>
      </c>
      <c r="H79" s="5">
        <v>45836</v>
      </c>
    </row>
    <row r="80" spans="1:8" ht="59.45" customHeight="1" x14ac:dyDescent="0.3">
      <c r="B80" s="10"/>
      <c r="C80" s="10"/>
      <c r="D80" s="10"/>
      <c r="E80" s="10"/>
      <c r="F80" s="10" t="s">
        <v>45</v>
      </c>
      <c r="G80" s="10"/>
      <c r="H80" s="11"/>
    </row>
    <row r="81" spans="1:8" ht="16.5" customHeight="1" x14ac:dyDescent="0.3">
      <c r="B81" s="4">
        <f t="array" ref="B81:H81">Days+29+DATE(Calendar6Year,Calendar6MonthOption,1)-WEEKDAY(DATE(Calendar6Year,Calendar6MonthOption,1),WeekdayOption)</f>
        <v>45837</v>
      </c>
      <c r="C81" s="4">
        <v>45838</v>
      </c>
      <c r="D81" s="4">
        <v>45839</v>
      </c>
      <c r="E81" s="4">
        <v>45840</v>
      </c>
      <c r="F81" s="4">
        <v>45841</v>
      </c>
      <c r="G81" s="4">
        <v>45842</v>
      </c>
      <c r="H81" s="5">
        <v>45843</v>
      </c>
    </row>
    <row r="82" spans="1:8" ht="60" customHeight="1" x14ac:dyDescent="0.3">
      <c r="B82" s="25"/>
      <c r="C82" s="27"/>
      <c r="D82" s="28" t="s">
        <v>52</v>
      </c>
      <c r="E82" s="10"/>
      <c r="F82" s="10" t="s">
        <v>51</v>
      </c>
      <c r="G82" s="10"/>
      <c r="H82" s="12"/>
    </row>
    <row r="83" spans="1:8" ht="54" customHeight="1" x14ac:dyDescent="0.7">
      <c r="A83" s="2"/>
      <c r="B83" s="1">
        <f>YEAR(DATE(Calendar6Year,Calendar6MonthOption+1,1))</f>
        <v>2025</v>
      </c>
      <c r="C83" s="6" t="str">
        <f>TEXT(DATE(Calendar6Year,Calendar6MonthOption+1,1),"mmmm")</f>
        <v>July</v>
      </c>
      <c r="D83" s="9"/>
      <c r="E83" s="9"/>
      <c r="F83" s="9"/>
      <c r="G83" s="9"/>
      <c r="H83" s="2"/>
    </row>
    <row r="84" spans="1:8" ht="14.25" customHeight="1" x14ac:dyDescent="0.3">
      <c r="A84" s="3"/>
      <c r="B84" s="7" t="str">
        <f t="shared" ref="B84:H84" si="6">UPPER(TEXT(B85,"dddd"))</f>
        <v>SUNDAY</v>
      </c>
      <c r="C84" s="8" t="str">
        <f t="shared" si="6"/>
        <v>MONDAY</v>
      </c>
      <c r="D84" s="7" t="str">
        <f t="shared" si="6"/>
        <v>TUESDAY</v>
      </c>
      <c r="E84" s="8" t="str">
        <f t="shared" si="6"/>
        <v>WEDNESDAY</v>
      </c>
      <c r="F84" s="7" t="str">
        <f t="shared" si="6"/>
        <v>THURSDAY</v>
      </c>
      <c r="G84" s="8" t="str">
        <f t="shared" si="6"/>
        <v>FRIDAY</v>
      </c>
      <c r="H84" s="7" t="str">
        <f t="shared" si="6"/>
        <v>SATURDAY</v>
      </c>
    </row>
    <row r="85" spans="1:8" ht="16.5" customHeight="1" x14ac:dyDescent="0.3">
      <c r="B85" s="4">
        <f t="array" ref="B85:H85">Days+1+DATE(Calendar7Year,Calendar7MonthOption,1)-WEEKDAY(DATE(Calendar7Year,Calendar7MonthOption,1),WeekdayOption)</f>
        <v>45837</v>
      </c>
      <c r="C85" s="4">
        <v>45838</v>
      </c>
      <c r="D85" s="4">
        <v>45839</v>
      </c>
      <c r="E85" s="4">
        <v>45840</v>
      </c>
      <c r="F85" s="4">
        <v>45841</v>
      </c>
      <c r="G85" s="22">
        <v>45842</v>
      </c>
      <c r="H85" s="5">
        <v>45843</v>
      </c>
    </row>
    <row r="86" spans="1:8" ht="59.45" customHeight="1" x14ac:dyDescent="0.3">
      <c r="B86" s="10"/>
      <c r="C86" s="10"/>
      <c r="D86" s="10"/>
      <c r="E86" s="10"/>
      <c r="F86" s="10"/>
      <c r="G86" s="23" t="s">
        <v>16</v>
      </c>
      <c r="H86" s="11"/>
    </row>
    <row r="87" spans="1:8" ht="16.5" customHeight="1" x14ac:dyDescent="0.3">
      <c r="B87" s="4">
        <f t="array" ref="B87:H87">Days+8+DATE(Calendar7Year,Calendar7MonthOption,1)-WEEKDAY(DATE(Calendar7Year,Calendar7MonthOption,1),WeekdayOption)</f>
        <v>45844</v>
      </c>
      <c r="C87" s="4">
        <v>45845</v>
      </c>
      <c r="D87" s="4">
        <v>45846</v>
      </c>
      <c r="E87" s="4">
        <v>45847</v>
      </c>
      <c r="F87" s="4">
        <v>45848</v>
      </c>
      <c r="G87" s="4">
        <v>45849</v>
      </c>
      <c r="H87" s="5">
        <v>45850</v>
      </c>
    </row>
    <row r="88" spans="1:8" ht="56.1" customHeight="1" x14ac:dyDescent="0.3">
      <c r="B88" s="10"/>
      <c r="C88" s="10"/>
      <c r="D88" s="10"/>
      <c r="E88" s="10"/>
      <c r="F88" s="13"/>
      <c r="G88" s="10"/>
      <c r="H88" s="11"/>
    </row>
    <row r="89" spans="1:8" ht="16.5" customHeight="1" x14ac:dyDescent="0.3">
      <c r="B89" s="4">
        <f t="array" ref="B89:H89">Days+15+DATE(Calendar7Year,Calendar7MonthOption,1)-WEEKDAY(DATE(Calendar7Year,Calendar7MonthOption,1),WeekdayOption)</f>
        <v>45851</v>
      </c>
      <c r="C89" s="4">
        <v>45852</v>
      </c>
      <c r="D89" s="4">
        <v>45853</v>
      </c>
      <c r="E89" s="4">
        <v>45854</v>
      </c>
      <c r="F89" s="4">
        <v>45855</v>
      </c>
      <c r="G89" s="4">
        <v>45856</v>
      </c>
      <c r="H89" s="5">
        <v>45857</v>
      </c>
    </row>
    <row r="90" spans="1:8" ht="56.25" customHeight="1" x14ac:dyDescent="0.3">
      <c r="B90" s="25"/>
      <c r="C90" s="27"/>
      <c r="D90" s="10"/>
      <c r="E90" s="10"/>
      <c r="F90" s="10"/>
      <c r="G90" s="10"/>
      <c r="H90" s="11"/>
    </row>
    <row r="91" spans="1:8" ht="16.5" customHeight="1" x14ac:dyDescent="0.3">
      <c r="B91" s="4">
        <f t="array" ref="B91:H91">Days+22+DATE(Calendar7Year,Calendar7MonthOption,1)-WEEKDAY(DATE(Calendar7Year,Calendar7MonthOption,1),WeekdayOption)</f>
        <v>45858</v>
      </c>
      <c r="C91" s="4">
        <v>45859</v>
      </c>
      <c r="D91" s="4">
        <v>45860</v>
      </c>
      <c r="E91" s="4">
        <v>45861</v>
      </c>
      <c r="F91" s="4">
        <v>45862</v>
      </c>
      <c r="G91" s="4">
        <v>45863</v>
      </c>
      <c r="H91" s="5">
        <v>45864</v>
      </c>
    </row>
    <row r="92" spans="1:8" ht="56.25" customHeight="1" x14ac:dyDescent="0.3">
      <c r="B92" s="10"/>
      <c r="C92" s="10"/>
      <c r="D92" s="10"/>
      <c r="E92" s="10"/>
      <c r="F92" s="10"/>
      <c r="G92" s="25"/>
      <c r="H92" s="27"/>
    </row>
    <row r="93" spans="1:8" ht="16.5" customHeight="1" x14ac:dyDescent="0.3">
      <c r="B93" s="4">
        <f t="array" ref="B93:H93">Days+29+DATE(Calendar7Year,Calendar7MonthOption,1)-WEEKDAY(DATE(Calendar7Year,Calendar7MonthOption,1),WeekdayOption)</f>
        <v>45865</v>
      </c>
      <c r="C93" s="4">
        <v>45866</v>
      </c>
      <c r="D93" s="4">
        <v>45867</v>
      </c>
      <c r="E93" s="4">
        <v>45868</v>
      </c>
      <c r="F93" s="4">
        <v>45869</v>
      </c>
      <c r="G93" s="4">
        <v>45870</v>
      </c>
      <c r="H93" s="5">
        <v>45871</v>
      </c>
    </row>
    <row r="94" spans="1:8" ht="57" customHeight="1" x14ac:dyDescent="0.3">
      <c r="B94" s="10"/>
      <c r="C94" s="25"/>
      <c r="D94" s="28"/>
      <c r="E94" s="10"/>
      <c r="F94" s="10"/>
      <c r="G94" s="10"/>
      <c r="H94" s="12"/>
    </row>
    <row r="95" spans="1:8" ht="16.5" customHeight="1" x14ac:dyDescent="0.3">
      <c r="B95" s="4">
        <f t="array" ref="B95:C95">Days+36+DATE(Calendar7Year,Calendar7MonthOption,1)-WEEKDAY(DATE(Calendar7Year,Calendar7MonthOption,1),WeekdayOption)</f>
        <v>45872</v>
      </c>
      <c r="C95" s="4">
        <v>45873</v>
      </c>
      <c r="D95" s="47" t="s">
        <v>0</v>
      </c>
      <c r="E95" s="48"/>
      <c r="F95" s="48"/>
      <c r="G95" s="48"/>
      <c r="H95" s="48"/>
    </row>
    <row r="96" spans="1:8" ht="63.75" customHeight="1" x14ac:dyDescent="0.3">
      <c r="B96" s="10"/>
      <c r="C96" s="10"/>
      <c r="D96" s="40"/>
      <c r="E96" s="40"/>
      <c r="F96" s="40"/>
      <c r="G96" s="40"/>
      <c r="H96" s="40"/>
    </row>
    <row r="97" spans="1:8" ht="54" customHeight="1" x14ac:dyDescent="0.7">
      <c r="A97" s="2"/>
      <c r="B97" s="1">
        <f>YEAR(DATE(Calendar7Year,Calendar7MonthOption+1,1))</f>
        <v>2025</v>
      </c>
      <c r="C97" s="6" t="str">
        <f>TEXT(DATE(Calendar7Year,Calendar7MonthOption+1,1),"mmmm")</f>
        <v>August</v>
      </c>
      <c r="D97" s="9"/>
      <c r="E97" s="9"/>
      <c r="F97" s="9"/>
      <c r="G97" s="9"/>
      <c r="H97" s="2"/>
    </row>
    <row r="98" spans="1:8" ht="14.25" customHeight="1" x14ac:dyDescent="0.3">
      <c r="A98" s="3"/>
      <c r="B98" s="7" t="str">
        <f t="shared" ref="B98:H98" si="7">UPPER(TEXT(B99,"dddd"))</f>
        <v>SUNDAY</v>
      </c>
      <c r="C98" s="8" t="str">
        <f t="shared" si="7"/>
        <v>MONDAY</v>
      </c>
      <c r="D98" s="7" t="str">
        <f t="shared" si="7"/>
        <v>TUESDAY</v>
      </c>
      <c r="E98" s="8" t="str">
        <f t="shared" si="7"/>
        <v>WEDNESDAY</v>
      </c>
      <c r="F98" s="7" t="str">
        <f t="shared" si="7"/>
        <v>THURSDAY</v>
      </c>
      <c r="G98" s="8" t="str">
        <f t="shared" si="7"/>
        <v>FRIDAY</v>
      </c>
      <c r="H98" s="7" t="str">
        <f t="shared" si="7"/>
        <v>SATURDAY</v>
      </c>
    </row>
    <row r="99" spans="1:8" ht="16.5" customHeight="1" x14ac:dyDescent="0.3">
      <c r="B99" s="4">
        <f t="array" ref="B99:H99">Days+1+DATE(Calendar8Year,Calendar8MonthOption,1)-WEEKDAY(DATE(Calendar8Year,Calendar8MonthOption,1),WeekdayOption)</f>
        <v>45865</v>
      </c>
      <c r="C99" s="4">
        <v>45866</v>
      </c>
      <c r="D99" s="4">
        <v>45867</v>
      </c>
      <c r="E99" s="4">
        <v>45868</v>
      </c>
      <c r="F99" s="4">
        <v>45869</v>
      </c>
      <c r="G99" s="4">
        <v>45870</v>
      </c>
      <c r="H99" s="5">
        <v>45871</v>
      </c>
    </row>
    <row r="100" spans="1:8" ht="56.25" customHeight="1" x14ac:dyDescent="0.3">
      <c r="B100" s="10"/>
      <c r="C100" s="10"/>
      <c r="D100" s="10"/>
      <c r="E100" s="10"/>
      <c r="F100" s="10"/>
      <c r="G100" s="11"/>
      <c r="H100" s="11"/>
    </row>
    <row r="101" spans="1:8" ht="16.5" customHeight="1" x14ac:dyDescent="0.3">
      <c r="B101" s="4">
        <f t="array" ref="B101:H101">Days+8+DATE(Calendar8Year,Calendar8MonthOption,1)-WEEKDAY(DATE(Calendar8Year,Calendar8MonthOption,1),WeekdayOption)</f>
        <v>45872</v>
      </c>
      <c r="C101" s="4">
        <v>45873</v>
      </c>
      <c r="D101" s="4">
        <v>45874</v>
      </c>
      <c r="E101" s="4">
        <v>45875</v>
      </c>
      <c r="F101" s="4">
        <v>45876</v>
      </c>
      <c r="G101" s="4">
        <v>45877</v>
      </c>
      <c r="H101" s="5">
        <v>45878</v>
      </c>
    </row>
    <row r="102" spans="1:8" ht="60" customHeight="1" x14ac:dyDescent="0.3">
      <c r="B102" s="10"/>
      <c r="C102" s="15"/>
      <c r="D102" s="10"/>
      <c r="E102" s="13" t="s">
        <v>3</v>
      </c>
      <c r="F102" s="10"/>
      <c r="G102" s="10"/>
      <c r="H102" s="11" t="s">
        <v>32</v>
      </c>
    </row>
    <row r="103" spans="1:8" ht="16.5" customHeight="1" x14ac:dyDescent="0.3">
      <c r="B103" s="4">
        <f t="array" ref="B103:H103">Days+15+DATE(Calendar8Year,Calendar8MonthOption,1)-WEEKDAY(DATE(Calendar8Year,Calendar8MonthOption,1),WeekdayOption)</f>
        <v>45879</v>
      </c>
      <c r="C103" s="4">
        <v>45880</v>
      </c>
      <c r="D103" s="4">
        <v>45881</v>
      </c>
      <c r="E103" s="4">
        <v>45882</v>
      </c>
      <c r="F103" s="4">
        <v>45883</v>
      </c>
      <c r="G103" s="4">
        <v>45884</v>
      </c>
      <c r="H103" s="5">
        <v>45885</v>
      </c>
    </row>
    <row r="104" spans="1:8" ht="56.25" customHeight="1" x14ac:dyDescent="0.3">
      <c r="B104" s="13"/>
      <c r="C104" s="10"/>
      <c r="D104" s="10"/>
      <c r="E104" s="10"/>
      <c r="F104" s="10"/>
      <c r="G104" s="10"/>
      <c r="H104" s="11"/>
    </row>
    <row r="105" spans="1:8" ht="16.5" customHeight="1" x14ac:dyDescent="0.3">
      <c r="B105" s="4">
        <f t="array" ref="B105:H105">Days+22+DATE(Calendar8Year,Calendar8MonthOption,1)-WEEKDAY(DATE(Calendar8Year,Calendar8MonthOption,1),WeekdayOption)</f>
        <v>45886</v>
      </c>
      <c r="C105" s="4">
        <v>45887</v>
      </c>
      <c r="D105" s="4">
        <v>45888</v>
      </c>
      <c r="E105" s="4">
        <v>45889</v>
      </c>
      <c r="F105" s="4">
        <v>45890</v>
      </c>
      <c r="G105" s="4">
        <v>45891</v>
      </c>
      <c r="H105" s="5">
        <v>45892</v>
      </c>
    </row>
    <row r="106" spans="1:8" ht="56.25" customHeight="1" x14ac:dyDescent="0.3">
      <c r="B106" s="10"/>
      <c r="C106" s="10"/>
      <c r="D106" s="10"/>
      <c r="E106" s="10"/>
      <c r="F106" s="10"/>
      <c r="G106" s="10"/>
      <c r="H106" s="11"/>
    </row>
    <row r="107" spans="1:8" ht="16.5" customHeight="1" x14ac:dyDescent="0.3">
      <c r="B107" s="4">
        <f t="array" ref="B107:H107">Days+29+DATE(Calendar8Year,Calendar8MonthOption,1)-WEEKDAY(DATE(Calendar8Year,Calendar8MonthOption,1),WeekdayOption)</f>
        <v>45893</v>
      </c>
      <c r="C107" s="4">
        <v>45894</v>
      </c>
      <c r="D107" s="4">
        <v>45895</v>
      </c>
      <c r="E107" s="4">
        <v>45896</v>
      </c>
      <c r="F107" s="4">
        <v>45897</v>
      </c>
      <c r="G107" s="4">
        <v>45898</v>
      </c>
      <c r="H107" s="5">
        <v>45899</v>
      </c>
    </row>
    <row r="108" spans="1:8" ht="57" customHeight="1" x14ac:dyDescent="0.3">
      <c r="B108" s="10"/>
      <c r="C108" s="10"/>
      <c r="D108" s="10"/>
      <c r="E108" s="10"/>
      <c r="F108" s="10"/>
      <c r="G108" s="10"/>
      <c r="H108" s="12"/>
    </row>
    <row r="109" spans="1:8" ht="16.5" customHeight="1" x14ac:dyDescent="0.3">
      <c r="B109" s="4">
        <f t="array" ref="B109:C109">Days+36+DATE(Calendar8Year,Calendar8MonthOption,1)-WEEKDAY(DATE(Calendar8Year,Calendar8MonthOption,1),WeekdayOption)</f>
        <v>45900</v>
      </c>
      <c r="C109" s="4">
        <v>45901</v>
      </c>
      <c r="D109" s="47" t="s">
        <v>0</v>
      </c>
      <c r="E109" s="48"/>
      <c r="F109" s="48"/>
      <c r="G109" s="48"/>
      <c r="H109" s="48"/>
    </row>
    <row r="110" spans="1:8" ht="63.75" customHeight="1" x14ac:dyDescent="0.3">
      <c r="B110" s="10"/>
      <c r="C110" s="10"/>
      <c r="D110" s="40"/>
      <c r="E110" s="40"/>
      <c r="F110" s="40"/>
      <c r="G110" s="40"/>
      <c r="H110" s="40"/>
    </row>
    <row r="111" spans="1:8" ht="54" customHeight="1" x14ac:dyDescent="0.7">
      <c r="A111" s="2"/>
      <c r="B111" s="1">
        <f>YEAR(DATE(Calendar8Year,Calendar8MonthOption+1,1))</f>
        <v>2025</v>
      </c>
      <c r="C111" s="6" t="str">
        <f>TEXT(DATE(Calendar8Year,Calendar8MonthOption+1,1),"mmmm")</f>
        <v>September</v>
      </c>
      <c r="D111" s="9"/>
      <c r="E111" s="9"/>
      <c r="F111" s="9"/>
      <c r="G111" s="9"/>
      <c r="H111" s="2"/>
    </row>
    <row r="112" spans="1:8" ht="14.25" customHeight="1" x14ac:dyDescent="0.3">
      <c r="A112" s="3"/>
      <c r="B112" s="7" t="str">
        <f t="shared" ref="B112:H112" si="8">UPPER(TEXT(B113,"dddd"))</f>
        <v>SUNDAY</v>
      </c>
      <c r="C112" s="8" t="str">
        <f t="shared" si="8"/>
        <v>MONDAY</v>
      </c>
      <c r="D112" s="7" t="str">
        <f t="shared" si="8"/>
        <v>TUESDAY</v>
      </c>
      <c r="E112" s="8" t="str">
        <f t="shared" si="8"/>
        <v>WEDNESDAY</v>
      </c>
      <c r="F112" s="7" t="str">
        <f t="shared" si="8"/>
        <v>THURSDAY</v>
      </c>
      <c r="G112" s="8" t="str">
        <f t="shared" si="8"/>
        <v>FRIDAY</v>
      </c>
      <c r="H112" s="7" t="str">
        <f t="shared" si="8"/>
        <v>SATURDAY</v>
      </c>
    </row>
    <row r="113" spans="1:8" ht="16.5" customHeight="1" x14ac:dyDescent="0.3">
      <c r="B113" s="4">
        <f t="array" ref="B113:H113">Days+1+DATE(Calendar9Year,Calendar9MonthOption,1)-WEEKDAY(DATE(Calendar9Year,Calendar9MonthOption,1),WeekdayOption)</f>
        <v>45900</v>
      </c>
      <c r="C113" s="22">
        <v>45901</v>
      </c>
      <c r="D113" s="4">
        <v>45902</v>
      </c>
      <c r="E113" s="4">
        <v>45903</v>
      </c>
      <c r="F113" s="4">
        <v>45904</v>
      </c>
      <c r="G113" s="4">
        <v>45905</v>
      </c>
      <c r="H113" s="5">
        <v>45906</v>
      </c>
    </row>
    <row r="114" spans="1:8" ht="56.25" customHeight="1" x14ac:dyDescent="0.3">
      <c r="B114" s="10"/>
      <c r="C114" s="23" t="s">
        <v>6</v>
      </c>
      <c r="D114" s="10"/>
      <c r="E114" s="10"/>
      <c r="F114" s="10"/>
      <c r="G114" s="10"/>
      <c r="H114" s="11"/>
    </row>
    <row r="115" spans="1:8" ht="16.5" customHeight="1" x14ac:dyDescent="0.3">
      <c r="B115" s="4">
        <f t="array" ref="B115:H115">Days+8+DATE(Calendar9Year,Calendar9MonthOption,1)-WEEKDAY(DATE(Calendar9Year,Calendar9MonthOption,1),WeekdayOption)</f>
        <v>45907</v>
      </c>
      <c r="C115" s="4">
        <v>45908</v>
      </c>
      <c r="D115" s="4">
        <v>45909</v>
      </c>
      <c r="E115" s="4">
        <v>45910</v>
      </c>
      <c r="F115" s="4">
        <v>45911</v>
      </c>
      <c r="G115" s="4">
        <v>45912</v>
      </c>
      <c r="H115" s="5">
        <v>45913</v>
      </c>
    </row>
    <row r="116" spans="1:8" ht="56.25" customHeight="1" x14ac:dyDescent="0.3">
      <c r="B116" s="10"/>
      <c r="C116" s="10"/>
      <c r="D116" s="10"/>
      <c r="E116" s="10"/>
      <c r="F116" s="10"/>
      <c r="G116" s="10"/>
      <c r="H116" s="11"/>
    </row>
    <row r="117" spans="1:8" ht="16.5" customHeight="1" x14ac:dyDescent="0.3">
      <c r="B117" s="4">
        <f t="array" ref="B117:H117">Days+15+DATE(Calendar9Year,Calendar9MonthOption,1)-WEEKDAY(DATE(Calendar9Year,Calendar9MonthOption,1),WeekdayOption)</f>
        <v>45914</v>
      </c>
      <c r="C117" s="4">
        <v>45915</v>
      </c>
      <c r="D117" s="4">
        <v>45916</v>
      </c>
      <c r="E117" s="4">
        <v>45917</v>
      </c>
      <c r="F117" s="4">
        <v>45918</v>
      </c>
      <c r="G117" s="4">
        <v>45919</v>
      </c>
      <c r="H117" s="5">
        <v>45920</v>
      </c>
    </row>
    <row r="118" spans="1:8" ht="56.25" customHeight="1" x14ac:dyDescent="0.3">
      <c r="B118" s="10"/>
      <c r="C118" s="10"/>
      <c r="D118" s="10"/>
      <c r="E118" s="10"/>
      <c r="F118" s="10"/>
      <c r="G118" s="10"/>
      <c r="H118" s="11"/>
    </row>
    <row r="119" spans="1:8" ht="16.5" customHeight="1" x14ac:dyDescent="0.3">
      <c r="B119" s="4">
        <f t="array" ref="B119:H119">Days+22+DATE(Calendar9Year,Calendar9MonthOption,1)-WEEKDAY(DATE(Calendar9Year,Calendar9MonthOption,1),WeekdayOption)</f>
        <v>45921</v>
      </c>
      <c r="C119" s="4">
        <v>45922</v>
      </c>
      <c r="D119" s="4">
        <v>45923</v>
      </c>
      <c r="E119" s="4">
        <v>45924</v>
      </c>
      <c r="F119" s="4">
        <v>45925</v>
      </c>
      <c r="G119" s="4">
        <v>45926</v>
      </c>
      <c r="H119" s="5">
        <v>45927</v>
      </c>
    </row>
    <row r="120" spans="1:8" ht="56.25" customHeight="1" x14ac:dyDescent="0.3">
      <c r="B120" s="10"/>
      <c r="C120" s="10" t="s">
        <v>14</v>
      </c>
      <c r="D120" s="10"/>
      <c r="E120" s="10"/>
      <c r="F120" s="10"/>
      <c r="G120" s="10"/>
      <c r="H120" s="11"/>
    </row>
    <row r="121" spans="1:8" ht="16.5" customHeight="1" x14ac:dyDescent="0.3">
      <c r="B121" s="4">
        <f t="array" ref="B121:H121">Days+29+DATE(Calendar9Year,Calendar9MonthOption,1)-WEEKDAY(DATE(Calendar9Year,Calendar9MonthOption,1),WeekdayOption)</f>
        <v>45928</v>
      </c>
      <c r="C121" s="4">
        <v>45929</v>
      </c>
      <c r="D121" s="4">
        <v>45930</v>
      </c>
      <c r="E121" s="4">
        <v>45931</v>
      </c>
      <c r="F121" s="4">
        <v>45932</v>
      </c>
      <c r="G121" s="4">
        <v>45933</v>
      </c>
      <c r="H121" s="5">
        <v>45934</v>
      </c>
    </row>
    <row r="122" spans="1:8" ht="57" customHeight="1" x14ac:dyDescent="0.3">
      <c r="B122" s="10"/>
      <c r="C122" s="10"/>
      <c r="D122" s="10"/>
      <c r="E122" s="10"/>
      <c r="F122" s="10"/>
      <c r="G122" s="10"/>
      <c r="H122" s="12"/>
    </row>
    <row r="123" spans="1:8" ht="16.5" customHeight="1" x14ac:dyDescent="0.3">
      <c r="B123" s="4">
        <f t="array" ref="B123:C123">Days+36+DATE(Calendar9Year,Calendar9MonthOption,1)-WEEKDAY(DATE(Calendar9Year,Calendar9MonthOption,1),WeekdayOption)</f>
        <v>45935</v>
      </c>
      <c r="C123" s="4">
        <v>45936</v>
      </c>
      <c r="D123" s="47" t="s">
        <v>0</v>
      </c>
      <c r="E123" s="48"/>
      <c r="F123" s="48"/>
      <c r="G123" s="48"/>
      <c r="H123" s="48"/>
    </row>
    <row r="124" spans="1:8" ht="63.75" customHeight="1" x14ac:dyDescent="0.3">
      <c r="B124" s="10"/>
      <c r="C124" s="10"/>
      <c r="D124" s="40"/>
      <c r="E124" s="40"/>
      <c r="F124" s="40"/>
      <c r="G124" s="40"/>
      <c r="H124" s="40"/>
    </row>
    <row r="125" spans="1:8" ht="54" customHeight="1" x14ac:dyDescent="0.7">
      <c r="A125" s="2"/>
      <c r="B125" s="1">
        <f>YEAR(DATE(Calendar9Year,Calendar9MonthOption+1,1))</f>
        <v>2025</v>
      </c>
      <c r="C125" s="6" t="str">
        <f>TEXT(DATE(Calendar9Year,Calendar9MonthOption+1,1),"mmmm")</f>
        <v>October</v>
      </c>
      <c r="D125" s="9"/>
      <c r="E125" s="9"/>
      <c r="F125" s="9"/>
      <c r="G125" s="9"/>
      <c r="H125" s="2"/>
    </row>
    <row r="126" spans="1:8" ht="14.25" customHeight="1" x14ac:dyDescent="0.3">
      <c r="A126" s="3"/>
      <c r="B126" s="7" t="str">
        <f>UPPER(TEXT(B127,"dddd"))</f>
        <v>SUNDAY</v>
      </c>
      <c r="C126" s="8" t="str">
        <f t="shared" ref="C126:H126" si="9">UPPER(TEXT(C127,"dddd"))</f>
        <v>MONDAY</v>
      </c>
      <c r="D126" s="7" t="str">
        <f t="shared" si="9"/>
        <v>TUESDAY</v>
      </c>
      <c r="E126" s="8" t="str">
        <f t="shared" si="9"/>
        <v>WEDNESDAY</v>
      </c>
      <c r="F126" s="7" t="str">
        <f t="shared" si="9"/>
        <v>THURSDAY</v>
      </c>
      <c r="G126" s="8" t="str">
        <f t="shared" si="9"/>
        <v>FRIDAY</v>
      </c>
      <c r="H126" s="7" t="str">
        <f t="shared" si="9"/>
        <v>SATURDAY</v>
      </c>
    </row>
    <row r="127" spans="1:8" ht="16.5" customHeight="1" x14ac:dyDescent="0.3">
      <c r="B127" s="4">
        <f t="array" ref="B127:H127">Days+1+DATE(Calendar10Year,Calendar10MonthOption,1)-WEEKDAY(DATE(Calendar10Year,Calendar10MonthOption,1),WeekdayOption)</f>
        <v>45928</v>
      </c>
      <c r="C127" s="4">
        <v>45929</v>
      </c>
      <c r="D127" s="4">
        <v>45930</v>
      </c>
      <c r="E127" s="4">
        <v>45931</v>
      </c>
      <c r="F127" s="4">
        <v>45932</v>
      </c>
      <c r="G127" s="4">
        <v>45933</v>
      </c>
      <c r="H127" s="5">
        <v>45934</v>
      </c>
    </row>
    <row r="128" spans="1:8" ht="60" customHeight="1" x14ac:dyDescent="0.3">
      <c r="B128" s="10"/>
      <c r="C128" s="10"/>
      <c r="D128" s="10"/>
      <c r="E128" s="10"/>
      <c r="F128" s="10"/>
      <c r="G128" s="10"/>
      <c r="H128" s="11"/>
    </row>
    <row r="129" spans="2:8" ht="16.5" customHeight="1" x14ac:dyDescent="0.3">
      <c r="B129" s="18">
        <f t="array" ref="B129:H129">Days+8+DATE(Calendar10Year,Calendar10MonthOption,1)-WEEKDAY(DATE(Calendar10Year,Calendar10MonthOption,1),WeekdayOption)</f>
        <v>45935</v>
      </c>
      <c r="C129" s="18">
        <v>45936</v>
      </c>
      <c r="D129" s="18">
        <v>45937</v>
      </c>
      <c r="E129" s="18">
        <v>45938</v>
      </c>
      <c r="F129" s="18">
        <v>45939</v>
      </c>
      <c r="G129" s="18">
        <v>45940</v>
      </c>
      <c r="H129" s="19">
        <v>45941</v>
      </c>
    </row>
    <row r="130" spans="2:8" ht="56.25" customHeight="1" x14ac:dyDescent="0.3">
      <c r="B130" s="26" t="s">
        <v>15</v>
      </c>
      <c r="C130" s="20"/>
      <c r="D130" s="20"/>
      <c r="E130" s="20"/>
      <c r="F130" s="20"/>
      <c r="G130" s="20"/>
      <c r="H130" s="21"/>
    </row>
    <row r="131" spans="2:8" ht="16.5" customHeight="1" x14ac:dyDescent="0.3">
      <c r="B131" s="4">
        <f t="array" ref="B131:H131">Days+15+DATE(Calendar10Year,Calendar10MonthOption,1)-WEEKDAY(DATE(Calendar10Year,Calendar10MonthOption,1),WeekdayOption)</f>
        <v>45942</v>
      </c>
      <c r="C131" s="22">
        <v>45943</v>
      </c>
      <c r="D131" s="4">
        <v>45944</v>
      </c>
      <c r="E131" s="4">
        <v>45945</v>
      </c>
      <c r="F131" s="4">
        <v>45946</v>
      </c>
      <c r="G131" s="4">
        <v>45947</v>
      </c>
      <c r="H131" s="5">
        <v>45948</v>
      </c>
    </row>
    <row r="132" spans="2:8" ht="56.25" customHeight="1" x14ac:dyDescent="0.3">
      <c r="B132" s="10"/>
      <c r="C132" s="23" t="s">
        <v>7</v>
      </c>
      <c r="D132" s="10"/>
      <c r="E132" s="10"/>
      <c r="F132" s="10"/>
      <c r="G132" s="10"/>
      <c r="H132" s="11"/>
    </row>
    <row r="133" spans="2:8" ht="16.5" customHeight="1" x14ac:dyDescent="0.3">
      <c r="B133" s="4">
        <f t="array" ref="B133:H133">Days+22+DATE(Calendar10Year,Calendar10MonthOption,1)-WEEKDAY(DATE(Calendar10Year,Calendar10MonthOption,1),WeekdayOption)</f>
        <v>45949</v>
      </c>
      <c r="C133" s="4">
        <v>45950</v>
      </c>
      <c r="D133" s="4">
        <v>45951</v>
      </c>
      <c r="E133" s="4">
        <v>45952</v>
      </c>
      <c r="F133" s="4">
        <v>45953</v>
      </c>
      <c r="G133" s="4">
        <v>45954</v>
      </c>
      <c r="H133" s="5">
        <v>45955</v>
      </c>
    </row>
    <row r="134" spans="2:8" ht="56.25" customHeight="1" x14ac:dyDescent="0.3">
      <c r="B134" s="10"/>
      <c r="C134" s="10"/>
      <c r="D134" s="10"/>
      <c r="E134" s="10"/>
      <c r="F134" s="10"/>
      <c r="G134" s="10"/>
      <c r="H134" s="11"/>
    </row>
    <row r="135" spans="2:8" ht="16.5" customHeight="1" x14ac:dyDescent="0.3">
      <c r="B135" s="4">
        <f t="array" ref="B135:H135">Days+29+DATE(Calendar10Year,Calendar10MonthOption,1)-WEEKDAY(DATE(Calendar10Year,Calendar10MonthOption,1),WeekdayOption)</f>
        <v>45956</v>
      </c>
      <c r="C135" s="4">
        <v>45957</v>
      </c>
      <c r="D135" s="4">
        <v>45958</v>
      </c>
      <c r="E135" s="4">
        <v>45959</v>
      </c>
      <c r="F135" s="4">
        <v>45960</v>
      </c>
      <c r="G135" s="4">
        <v>45961</v>
      </c>
      <c r="H135" s="5">
        <v>45962</v>
      </c>
    </row>
    <row r="136" spans="2:8" ht="57" customHeight="1" x14ac:dyDescent="0.3">
      <c r="B136" s="10"/>
      <c r="C136" s="10"/>
      <c r="D136" s="10"/>
      <c r="E136" s="10"/>
      <c r="F136" s="10"/>
      <c r="G136" s="10"/>
      <c r="H136" s="12"/>
    </row>
    <row r="137" spans="2:8" ht="16.5" customHeight="1" x14ac:dyDescent="0.3">
      <c r="B137" s="4">
        <f t="array" ref="B137:C137">Days+36+DATE(Calendar10Year,Calendar10MonthOption,1)-WEEKDAY(DATE(Calendar10Year,Calendar10MonthOption,1),WeekdayOption)</f>
        <v>45963</v>
      </c>
      <c r="C137" s="4">
        <v>45964</v>
      </c>
      <c r="D137" s="47" t="s">
        <v>0</v>
      </c>
      <c r="E137" s="48"/>
      <c r="F137" s="48"/>
      <c r="G137" s="48"/>
      <c r="H137" s="48"/>
    </row>
    <row r="138" spans="2:8" ht="59.45" customHeight="1" x14ac:dyDescent="0.3">
      <c r="B138" s="10"/>
      <c r="C138" s="10"/>
      <c r="D138" s="40"/>
      <c r="E138" s="40"/>
      <c r="F138" s="40"/>
      <c r="G138" s="40"/>
      <c r="H138" s="40"/>
    </row>
    <row r="139" spans="2:8" ht="54" customHeight="1" x14ac:dyDescent="0.7">
      <c r="B139" s="1">
        <f>YEAR(DATE(Calendar10Year,Calendar10MonthOption+1,1))</f>
        <v>2025</v>
      </c>
      <c r="C139" s="6" t="str">
        <f>TEXT(DATE(Calendar10Year,Calendar10MonthOption+1,1),"mmmm")</f>
        <v>November</v>
      </c>
      <c r="D139" s="9"/>
      <c r="E139" s="9"/>
      <c r="F139" s="9"/>
      <c r="G139" s="9"/>
      <c r="H139" s="2"/>
    </row>
    <row r="140" spans="2:8" ht="14.25" customHeight="1" x14ac:dyDescent="0.3">
      <c r="B140" s="7" t="str">
        <f>UPPER(TEXT(B141,"dddd"))</f>
        <v>SUNDAY</v>
      </c>
      <c r="C140" s="8" t="str">
        <f t="shared" ref="C140:H140" si="10">UPPER(TEXT(C141,"dddd"))</f>
        <v>MONDAY</v>
      </c>
      <c r="D140" s="7" t="str">
        <f t="shared" si="10"/>
        <v>TUESDAY</v>
      </c>
      <c r="E140" s="8" t="str">
        <f t="shared" si="10"/>
        <v>WEDNESDAY</v>
      </c>
      <c r="F140" s="7" t="str">
        <f t="shared" si="10"/>
        <v>THURSDAY</v>
      </c>
      <c r="G140" s="8" t="str">
        <f t="shared" si="10"/>
        <v>FRIDAY</v>
      </c>
      <c r="H140" s="7" t="str">
        <f t="shared" si="10"/>
        <v>SATURDAY</v>
      </c>
    </row>
    <row r="141" spans="2:8" ht="16.5" customHeight="1" x14ac:dyDescent="0.3">
      <c r="B141" s="4">
        <f t="array" ref="B141:H141">Days+1+DATE(Calendar11Year,Calendar11MonthOption,1)-WEEKDAY(DATE(Calendar11Year,Calendar11MonthOption,1),WeekdayOption)</f>
        <v>45956</v>
      </c>
      <c r="C141" s="4">
        <v>45957</v>
      </c>
      <c r="D141" s="4">
        <v>45958</v>
      </c>
      <c r="E141" s="4">
        <v>45959</v>
      </c>
      <c r="F141" s="4">
        <v>45960</v>
      </c>
      <c r="G141" s="4">
        <v>45961</v>
      </c>
      <c r="H141" s="5">
        <v>45962</v>
      </c>
    </row>
    <row r="142" spans="2:8" ht="56.25" customHeight="1" x14ac:dyDescent="0.3">
      <c r="B142" s="10"/>
      <c r="C142" s="10"/>
      <c r="D142" s="10"/>
      <c r="E142" s="10"/>
      <c r="F142" s="10"/>
      <c r="G142" s="10"/>
      <c r="H142" s="11"/>
    </row>
    <row r="143" spans="2:8" ht="16.5" customHeight="1" x14ac:dyDescent="0.3">
      <c r="B143" s="4">
        <f t="array" ref="B143:H143">Days+8+DATE(Calendar11Year,Calendar11MonthOption,1)-WEEKDAY(DATE(Calendar11Year,Calendar11MonthOption,1),WeekdayOption)</f>
        <v>45963</v>
      </c>
      <c r="C143" s="4">
        <v>45964</v>
      </c>
      <c r="D143" s="4">
        <v>45965</v>
      </c>
      <c r="E143" s="4">
        <v>45966</v>
      </c>
      <c r="F143" s="4">
        <v>45967</v>
      </c>
      <c r="G143" s="4">
        <v>45968</v>
      </c>
      <c r="H143" s="5">
        <v>45969</v>
      </c>
    </row>
    <row r="144" spans="2:8" ht="56.25" customHeight="1" x14ac:dyDescent="0.3">
      <c r="B144" s="10" t="s">
        <v>17</v>
      </c>
      <c r="C144" s="10"/>
      <c r="D144" s="10"/>
      <c r="E144" s="10"/>
      <c r="F144" s="10"/>
      <c r="G144" s="10"/>
      <c r="H144" s="11"/>
    </row>
    <row r="145" spans="2:8" ht="16.5" customHeight="1" x14ac:dyDescent="0.3">
      <c r="B145" s="4">
        <f t="array" ref="B145:H145">Days+15+DATE(Calendar11Year,Calendar11MonthOption,1)-WEEKDAY(DATE(Calendar11Year,Calendar11MonthOption,1),WeekdayOption)</f>
        <v>45970</v>
      </c>
      <c r="C145" s="4">
        <v>45971</v>
      </c>
      <c r="D145" s="22">
        <v>45972</v>
      </c>
      <c r="E145" s="4">
        <v>45973</v>
      </c>
      <c r="F145" s="4">
        <v>45974</v>
      </c>
      <c r="G145" s="4">
        <v>45975</v>
      </c>
      <c r="H145" s="5">
        <v>45976</v>
      </c>
    </row>
    <row r="146" spans="2:8" ht="56.25" customHeight="1" x14ac:dyDescent="0.3">
      <c r="B146" s="10"/>
      <c r="C146" s="10"/>
      <c r="D146" s="23" t="s">
        <v>8</v>
      </c>
      <c r="E146" s="10"/>
      <c r="F146" s="10"/>
      <c r="G146" s="10"/>
      <c r="H146" s="11"/>
    </row>
    <row r="147" spans="2:8" ht="16.5" customHeight="1" x14ac:dyDescent="0.3">
      <c r="B147" s="4">
        <f t="array" ref="B147:H147">Days+22+DATE(Calendar11Year,Calendar11MonthOption,1)-WEEKDAY(DATE(Calendar11Year,Calendar11MonthOption,1),WeekdayOption)</f>
        <v>45977</v>
      </c>
      <c r="C147" s="4">
        <v>45978</v>
      </c>
      <c r="D147" s="4">
        <v>45979</v>
      </c>
      <c r="E147" s="4">
        <v>45980</v>
      </c>
      <c r="F147" s="4">
        <v>45981</v>
      </c>
      <c r="G147" s="4">
        <v>45982</v>
      </c>
      <c r="H147" s="5">
        <v>45983</v>
      </c>
    </row>
    <row r="148" spans="2:8" ht="56.25" customHeight="1" x14ac:dyDescent="0.3">
      <c r="B148" s="10"/>
      <c r="C148" s="10"/>
      <c r="D148" s="10"/>
      <c r="E148" s="10"/>
      <c r="F148" s="10"/>
      <c r="G148" s="10"/>
      <c r="H148" s="11"/>
    </row>
    <row r="149" spans="2:8" ht="16.5" customHeight="1" x14ac:dyDescent="0.3">
      <c r="B149" s="4">
        <f t="array" ref="B149:H149">Days+29+DATE(Calendar11Year,Calendar11MonthOption,1)-WEEKDAY(DATE(Calendar11Year,Calendar11MonthOption,1),WeekdayOption)</f>
        <v>45984</v>
      </c>
      <c r="C149" s="4">
        <v>45985</v>
      </c>
      <c r="D149" s="4">
        <v>45986</v>
      </c>
      <c r="E149" s="4">
        <v>45987</v>
      </c>
      <c r="F149" s="22">
        <v>45988</v>
      </c>
      <c r="G149" s="4">
        <v>45989</v>
      </c>
      <c r="H149" s="5">
        <v>45990</v>
      </c>
    </row>
    <row r="150" spans="2:8" ht="57" customHeight="1" x14ac:dyDescent="0.3">
      <c r="B150" s="10"/>
      <c r="C150" s="10"/>
      <c r="D150" s="10"/>
      <c r="E150" s="10"/>
      <c r="F150" s="23" t="s">
        <v>9</v>
      </c>
      <c r="G150" s="10"/>
      <c r="H150" s="12"/>
    </row>
    <row r="151" spans="2:8" ht="16.5" customHeight="1" x14ac:dyDescent="0.3">
      <c r="B151" s="4">
        <f t="array" ref="B151:C151">Days+36+DATE(Calendar11Year,Calendar11MonthOption,1)-WEEKDAY(DATE(Calendar11Year,Calendar11MonthOption,1),WeekdayOption)</f>
        <v>45991</v>
      </c>
      <c r="C151" s="4">
        <v>45992</v>
      </c>
      <c r="D151" s="47" t="s">
        <v>0</v>
      </c>
      <c r="E151" s="48"/>
      <c r="F151" s="48"/>
      <c r="G151" s="48"/>
      <c r="H151" s="48"/>
    </row>
    <row r="152" spans="2:8" ht="59.45" customHeight="1" x14ac:dyDescent="0.3">
      <c r="B152" s="10"/>
      <c r="C152" s="10"/>
      <c r="D152" s="40"/>
      <c r="E152" s="40"/>
      <c r="F152" s="40"/>
      <c r="G152" s="40"/>
      <c r="H152" s="40"/>
    </row>
    <row r="153" spans="2:8" ht="54" customHeight="1" x14ac:dyDescent="0.7">
      <c r="B153" s="1">
        <f>YEAR(DATE(Calendar11Year,Calendar11MonthOption+1,1))</f>
        <v>2025</v>
      </c>
      <c r="C153" s="6" t="str">
        <f>TEXT(DATE(Calendar11Year,Calendar11MonthOption+1,1),"mmmm")</f>
        <v>December</v>
      </c>
      <c r="D153" s="9"/>
      <c r="E153" s="9"/>
      <c r="F153" s="9"/>
      <c r="G153" s="9"/>
      <c r="H153" s="2"/>
    </row>
    <row r="154" spans="2:8" ht="14.25" customHeight="1" x14ac:dyDescent="0.3">
      <c r="B154" s="7" t="str">
        <f>UPPER(TEXT(B155,"dddd"))</f>
        <v>SUNDAY</v>
      </c>
      <c r="C154" s="8" t="str">
        <f t="shared" ref="C154:H154" si="11">UPPER(TEXT(C155,"dddd"))</f>
        <v>MONDAY</v>
      </c>
      <c r="D154" s="7" t="str">
        <f t="shared" si="11"/>
        <v>TUESDAY</v>
      </c>
      <c r="E154" s="8" t="str">
        <f t="shared" si="11"/>
        <v>WEDNESDAY</v>
      </c>
      <c r="F154" s="7" t="str">
        <f t="shared" si="11"/>
        <v>THURSDAY</v>
      </c>
      <c r="G154" s="8" t="str">
        <f t="shared" si="11"/>
        <v>FRIDAY</v>
      </c>
      <c r="H154" s="7" t="str">
        <f t="shared" si="11"/>
        <v>SATURDAY</v>
      </c>
    </row>
    <row r="155" spans="2:8" ht="16.5" customHeight="1" x14ac:dyDescent="0.3">
      <c r="B155" s="4">
        <f t="array" ref="B155:H155">Days+1+DATE(Calendar12Year,Calendar12MonthOption,1)-WEEKDAY(DATE(Calendar12Year,Calendar12MonthOption,1),WeekdayOption)</f>
        <v>45991</v>
      </c>
      <c r="C155" s="4">
        <v>45992</v>
      </c>
      <c r="D155" s="4">
        <v>45993</v>
      </c>
      <c r="E155" s="4">
        <v>45994</v>
      </c>
      <c r="F155" s="4">
        <v>45995</v>
      </c>
      <c r="G155" s="4">
        <v>45996</v>
      </c>
      <c r="H155" s="5">
        <v>45997</v>
      </c>
    </row>
    <row r="156" spans="2:8" ht="56.25" customHeight="1" x14ac:dyDescent="0.3">
      <c r="B156" s="10"/>
      <c r="C156" s="10"/>
      <c r="D156" s="10"/>
      <c r="E156" s="10"/>
      <c r="F156" s="10"/>
      <c r="G156" s="10"/>
      <c r="H156" s="11"/>
    </row>
    <row r="157" spans="2:8" ht="16.5" customHeight="1" x14ac:dyDescent="0.3">
      <c r="B157" s="4">
        <f t="array" ref="B157:H157">Days+8+DATE(Calendar12Year,Calendar12MonthOption,1)-WEEKDAY(DATE(Calendar12Year,Calendar12MonthOption,1),WeekdayOption)</f>
        <v>45998</v>
      </c>
      <c r="C157" s="4">
        <v>45999</v>
      </c>
      <c r="D157" s="4">
        <v>46000</v>
      </c>
      <c r="E157" s="4">
        <v>46001</v>
      </c>
      <c r="F157" s="4">
        <v>46002</v>
      </c>
      <c r="G157" s="4">
        <v>46003</v>
      </c>
      <c r="H157" s="5">
        <v>46004</v>
      </c>
    </row>
    <row r="158" spans="2:8" ht="56.25" customHeight="1" x14ac:dyDescent="0.3">
      <c r="B158" s="10"/>
      <c r="C158" s="10"/>
      <c r="D158" s="10"/>
      <c r="E158" s="10"/>
      <c r="F158" s="10"/>
      <c r="G158" s="10"/>
      <c r="H158" s="11"/>
    </row>
    <row r="159" spans="2:8" ht="16.5" customHeight="1" x14ac:dyDescent="0.3">
      <c r="B159" s="4">
        <f t="array" ref="B159:H159">Days+15+DATE(Calendar12Year,Calendar12MonthOption,1)-WEEKDAY(DATE(Calendar12Year,Calendar12MonthOption,1),WeekdayOption)</f>
        <v>46005</v>
      </c>
      <c r="C159" s="4">
        <v>46006</v>
      </c>
      <c r="D159" s="4">
        <v>46007</v>
      </c>
      <c r="E159" s="4">
        <v>46008</v>
      </c>
      <c r="F159" s="4">
        <v>46009</v>
      </c>
      <c r="G159" s="4">
        <v>46010</v>
      </c>
      <c r="H159" s="5">
        <v>46011</v>
      </c>
    </row>
    <row r="160" spans="2:8" ht="56.25" customHeight="1" x14ac:dyDescent="0.3">
      <c r="B160" s="10"/>
      <c r="C160" s="10"/>
      <c r="D160" s="10"/>
      <c r="E160" s="10"/>
      <c r="F160" s="10"/>
      <c r="G160" s="10"/>
      <c r="H160" s="11"/>
    </row>
    <row r="161" spans="2:8" ht="16.5" customHeight="1" x14ac:dyDescent="0.3">
      <c r="B161" s="4">
        <f t="array" ref="B161:H161">Days+22+DATE(Calendar12Year,Calendar12MonthOption,1)-WEEKDAY(DATE(Calendar12Year,Calendar12MonthOption,1),WeekdayOption)</f>
        <v>46012</v>
      </c>
      <c r="C161" s="4">
        <v>46013</v>
      </c>
      <c r="D161" s="4">
        <v>46014</v>
      </c>
      <c r="E161" s="4">
        <v>46015</v>
      </c>
      <c r="F161" s="22">
        <v>46016</v>
      </c>
      <c r="G161" s="4">
        <v>46017</v>
      </c>
      <c r="H161" s="5">
        <v>46018</v>
      </c>
    </row>
    <row r="162" spans="2:8" ht="56.25" customHeight="1" x14ac:dyDescent="0.3">
      <c r="B162" s="10" t="s">
        <v>19</v>
      </c>
      <c r="C162" s="10"/>
      <c r="D162" s="10"/>
      <c r="E162" s="10"/>
      <c r="F162" s="23" t="s">
        <v>10</v>
      </c>
      <c r="G162" s="10"/>
      <c r="H162" s="11"/>
    </row>
    <row r="163" spans="2:8" ht="16.5" customHeight="1" x14ac:dyDescent="0.3">
      <c r="B163" s="4">
        <f t="array" ref="B163:H163">Days+29+DATE(Calendar12Year,Calendar12MonthOption,1)-WEEKDAY(DATE(Calendar12Year,Calendar12MonthOption,1),WeekdayOption)</f>
        <v>46019</v>
      </c>
      <c r="C163" s="4">
        <v>46020</v>
      </c>
      <c r="D163" s="4">
        <v>46021</v>
      </c>
      <c r="E163" s="4">
        <v>46022</v>
      </c>
      <c r="F163" s="22">
        <v>46023</v>
      </c>
      <c r="G163" s="4">
        <v>46024</v>
      </c>
      <c r="H163" s="5">
        <v>46025</v>
      </c>
    </row>
    <row r="164" spans="2:8" ht="57" customHeight="1" x14ac:dyDescent="0.3">
      <c r="B164" s="10"/>
      <c r="C164" s="10"/>
      <c r="D164" s="10"/>
      <c r="E164" s="10"/>
      <c r="F164" s="23" t="s">
        <v>33</v>
      </c>
      <c r="G164" s="10"/>
      <c r="H164" s="12"/>
    </row>
    <row r="165" spans="2:8" ht="16.5" customHeight="1" x14ac:dyDescent="0.3">
      <c r="B165" s="4">
        <f t="array" ref="B165:C165">Days+36+DATE(Calendar12Year,Calendar12MonthOption,1)-WEEKDAY(DATE(Calendar12Year,Calendar12MonthOption,1),WeekdayOption)</f>
        <v>46026</v>
      </c>
      <c r="C165" s="4">
        <v>46027</v>
      </c>
      <c r="D165" s="47" t="s">
        <v>0</v>
      </c>
      <c r="E165" s="48"/>
      <c r="F165" s="48"/>
      <c r="G165" s="48"/>
      <c r="H165" s="48"/>
    </row>
    <row r="166" spans="2:8" ht="63.75" customHeight="1" x14ac:dyDescent="0.3">
      <c r="B166" s="10"/>
      <c r="C166" s="10"/>
      <c r="D166" s="40"/>
      <c r="E166" s="40"/>
      <c r="F166" s="40"/>
      <c r="G166" s="40"/>
      <c r="H166" s="40"/>
    </row>
  </sheetData>
  <mergeCells count="22">
    <mergeCell ref="D166:H166"/>
    <mergeCell ref="D137:H137"/>
    <mergeCell ref="D138:H138"/>
    <mergeCell ref="D95:H95"/>
    <mergeCell ref="D124:H124"/>
    <mergeCell ref="D109:H109"/>
    <mergeCell ref="D123:H123"/>
    <mergeCell ref="D96:H96"/>
    <mergeCell ref="D110:H110"/>
    <mergeCell ref="D152:H152"/>
    <mergeCell ref="D165:H165"/>
    <mergeCell ref="D151:H151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</mergeCells>
  <phoneticPr fontId="3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7:H17 B19:H19 B21:H21 B23:H23 B25:H25 B27:C27">
    <cfRule type="expression" dxfId="10" priority="27">
      <formula>MONTH(B17)&lt;&gt;Calendar2MonthOption</formula>
    </cfRule>
  </conditionalFormatting>
  <conditionalFormatting sqref="B31:H31 B33:H33 B35:H35 B37:H37 B39:H39 B41:C41">
    <cfRule type="expression" dxfId="9" priority="25">
      <formula>MONTH(B31)&lt;&gt;Calendar3MonthOption</formula>
    </cfRule>
  </conditionalFormatting>
  <conditionalFormatting sqref="B45:H45 B47:H47 B49:H49 B51:H51 B53:H53 B55:C55">
    <cfRule type="expression" dxfId="8" priority="23">
      <formula>MONTH(B45)&lt;&gt;Calendar4MonthOption</formula>
    </cfRule>
  </conditionalFormatting>
  <conditionalFormatting sqref="B59:H59 B61:H61 B63:H63 B65:H65 B67:H67 B69:C69">
    <cfRule type="expression" dxfId="7" priority="21">
      <formula>MONTH(B59)&lt;&gt;Calendar5MonthOption</formula>
    </cfRule>
  </conditionalFormatting>
  <conditionalFormatting sqref="B73:H73 B75:H75 B77:H77 B79:H79 B81:H81">
    <cfRule type="expression" dxfId="6" priority="19">
      <formula>MONTH(B73)&lt;&gt;Calendar6MonthOption</formula>
    </cfRule>
  </conditionalFormatting>
  <conditionalFormatting sqref="B85:H85 B87:H87 B89:H89 B91:H91 B93:H93 B95:C95">
    <cfRule type="expression" dxfId="5" priority="17">
      <formula>MONTH(B85)&lt;&gt;Calendar7MonthOption</formula>
    </cfRule>
  </conditionalFormatting>
  <conditionalFormatting sqref="B99:H99 B101:H101 B103:H103 B105:H105 B107:H107 B109:C109">
    <cfRule type="expression" dxfId="4" priority="15">
      <formula>MONTH(B99)&lt;&gt;Calendar8MonthOption</formula>
    </cfRule>
  </conditionalFormatting>
  <conditionalFormatting sqref="B113:H113 B115:H115 B117:H117 B119:H119 B121:H121 B123:C123">
    <cfRule type="expression" dxfId="3" priority="13">
      <formula>MONTH(B113)&lt;&gt;Calendar9MonthOption</formula>
    </cfRule>
  </conditionalFormatting>
  <conditionalFormatting sqref="B127:H127 B129:H129 B131:H131 B133:H133 B135:H135 B137:C137">
    <cfRule type="expression" dxfId="2" priority="3">
      <formula>MONTH(B127)&lt;&gt;Calendar10MonthOption</formula>
    </cfRule>
  </conditionalFormatting>
  <conditionalFormatting sqref="B141:H141 B143:H143 B145:H145 B147:H147 B149:H149 B151:C151">
    <cfRule type="expression" dxfId="1" priority="2">
      <formula>MONTH(B141)&lt;&gt;Calendar11MonthOption</formula>
    </cfRule>
  </conditionalFormatting>
  <conditionalFormatting sqref="B155:H155 B157:H157 B159:H159 B161:H161 B163:H163 B165:C165">
    <cfRule type="expression" dxfId="0" priority="1">
      <formula>MONTH(B155)&lt;&gt;Calendar12MonthOption</formula>
    </cfRule>
  </conditionalFormatting>
  <dataValidations disablePrompts="1" count="11">
    <dataValidation type="list" allowBlank="1" showInputMessage="1" showErrorMessage="1" error="Only days from the dropdown list can be used for the weekday headings. To select a different weekday, select CANCEL, then ALT+DOWN ARROW to pick from the dropdown list" prompt="Select the starting day of the week from the dropdown list. Press ALT+DOWN ARROW to open the dropdown list then press ENTER to select a day. The calendar will update automatically" sqref="B2" xr:uid="{00000000-0002-0000-0000-000000000000}">
      <formula1>"SUNDAY,MONDAY,TUESDAY,WEDNESDAY,THURSDAY,FRIDAY,SATURDAY"</formula1>
    </dataValidation>
    <dataValidation type="list" allowBlank="1" showInputMessage="1" showErrorMessage="1" error="Select a month from the entries in the list. Select CANCEL, then ALT+DOWN ARROW to pick from the dropdown list" prompt="Select the calendar's start month from the dropdown list. Press ALT+DOWN ARROW to open the dropdown list then press ENTER to choose one of the items" sqref="C1" xr:uid="{00000000-0002-0000-0000-000001000000}">
      <formula1>"January,February,March,April,May,June,July,August,September,October,November,December"</formula1>
    </dataValidation>
    <dataValidation allowBlank="1" showInputMessage="1" prompt="This workbook is a 12 month calendar. Type the starting year in cell B1 then select the starting month in cell C1. The calendar will update automatically for subsequent months" sqref="A1" xr:uid="{00000000-0002-0000-0000-000002000000}"/>
    <dataValidation allowBlank="1" showInputMessage="1" showErrorMessage="1" prompt="Enter the year for this calendar" sqref="B1" xr:uid="{00000000-0002-0000-0000-000003000000}"/>
    <dataValidation allowBlank="1" showInputMessage="1" prompt="Automatically determined weekday. To change weekdays, select a new starting day of the week in B2" sqref="C2:H2 B16" xr:uid="{00000000-0002-0000-0000-000004000000}"/>
    <dataValidation allowBlank="1" showInputMessage="1" prompt="Date" sqref="B3" xr:uid="{00000000-0002-0000-0000-000005000000}"/>
    <dataValidation allowBlank="1" showInputMessage="1" prompt="Enter monthly notes here" sqref="D14" xr:uid="{00000000-0002-0000-0000-000006000000}"/>
    <dataValidation allowBlank="1" showInputMessage="1" prompt="Monthly notes heading" sqref="D13" xr:uid="{00000000-0002-0000-0000-000007000000}"/>
    <dataValidation allowBlank="1" showInputMessage="1" prompt="Enter daily notes here" sqref="B4" xr:uid="{00000000-0002-0000-0000-000008000000}"/>
    <dataValidation allowBlank="1" showInputMessage="1" prompt="Calendar year automatically determined by the year input in B1" sqref="B15" xr:uid="{00000000-0002-0000-0000-000009000000}"/>
    <dataValidation allowBlank="1" showInputMessage="1" prompt="Calendar month offset by the month selected in C1" sqref="C15" xr:uid="{00000000-0002-0000-0000-00000A000000}"/>
  </dataValidations>
  <printOptions horizontalCentered="1" verticalCentered="1"/>
  <pageMargins left="0.25" right="0.25" top="0.45" bottom="0.45" header="0.5" footer="0.5"/>
  <pageSetup fitToHeight="0" orientation="landscape" r:id="rId1"/>
  <headerFooter alignWithMargins="0">
    <oddHeader>&amp;CUpdated Nov. 18, 2016</oddHeader>
  </headerFooter>
  <rowBreaks count="11" manualBreakCount="11">
    <brk id="14" min="1" max="8" man="1"/>
    <brk id="28" min="1" max="8" man="1"/>
    <brk id="42" min="1" max="8" man="1"/>
    <brk id="56" min="1" max="8" man="1"/>
    <brk id="70" min="1" max="8" man="1"/>
    <brk id="82" min="1" max="8" man="1"/>
    <brk id="96" min="1" max="8" man="1"/>
    <brk id="110" min="1" max="8" man="1"/>
    <brk id="124" min="1" max="8" man="1"/>
    <brk id="138" min="1" max="8" man="1"/>
    <brk id="152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Calendar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Calendar!Print_Area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USDA Forest Service</dc:creator>
  <cp:lastModifiedBy>Scanlan, Alexa - FS, WY</cp:lastModifiedBy>
  <cp:lastPrinted>2016-11-18T22:23:44Z</cp:lastPrinted>
  <dcterms:created xsi:type="dcterms:W3CDTF">2016-07-26T15:53:57Z</dcterms:created>
  <dcterms:modified xsi:type="dcterms:W3CDTF">2025-03-06T18:31:15Z</dcterms:modified>
</cp:coreProperties>
</file>