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5385" yWindow="495" windowWidth="25110" windowHeight="6285" tabRatio="761"/>
  </bookViews>
  <sheets>
    <sheet name="TIDC" sheetId="1" r:id="rId1"/>
    <sheet name="BTF" sheetId="5" r:id="rId2"/>
    <sheet name="NPS" sheetId="8" r:id="rId3"/>
    <sheet name="FWS" sheetId="7" r:id="rId4"/>
    <sheet name="County" sheetId="2" r:id="rId5"/>
    <sheet name="State" sheetId="10" r:id="rId6"/>
    <sheet name="False Alarm" sheetId="9" r:id="rId7"/>
    <sheet name="Piles " sheetId="18" r:id="rId8"/>
    <sheet name="RX" sheetId="6" r:id="rId9"/>
    <sheet name="Abandoned-Non-Escape Campfire" sheetId="11" r:id="rId10"/>
    <sheet name="Support" sheetId="12" r:id="rId11"/>
    <sheet name="Mechanized Use" sheetId="14" r:id="rId12"/>
    <sheet name="Red Lights &amp; Siren use" sheetId="16" r:id="rId13"/>
    <sheet name="Sheet1" sheetId="19" r:id="rId14"/>
    <sheet name="Sheet2" sheetId="20" r:id="rId15"/>
  </sheets>
  <calcPr calcId="145621"/>
</workbook>
</file>

<file path=xl/calcChain.xml><?xml version="1.0" encoding="utf-8"?>
<calcChain xmlns="http://schemas.openxmlformats.org/spreadsheetml/2006/main">
  <c r="H6" i="18" l="1"/>
  <c r="V25" i="6" l="1"/>
  <c r="V26" i="6"/>
  <c r="V27" i="6"/>
  <c r="V28" i="6"/>
  <c r="V29" i="6"/>
  <c r="V30" i="6"/>
  <c r="V31" i="6"/>
  <c r="V24" i="6"/>
  <c r="V23" i="6"/>
  <c r="V74" i="6" l="1"/>
  <c r="V54" i="6"/>
  <c r="V50" i="6"/>
  <c r="V49" i="6"/>
  <c r="V48" i="6"/>
  <c r="V47" i="6"/>
  <c r="V46" i="6"/>
  <c r="V45" i="6"/>
  <c r="V44" i="6"/>
  <c r="V19" i="6"/>
  <c r="V18" i="6"/>
  <c r="V17" i="6"/>
  <c r="V16" i="6"/>
  <c r="V15" i="6"/>
  <c r="V14" i="6"/>
  <c r="V13" i="6"/>
  <c r="V12" i="6"/>
  <c r="V11" i="6"/>
  <c r="F19" i="5" l="1"/>
  <c r="F18" i="5"/>
  <c r="Q30" i="2" l="1"/>
  <c r="Q31" i="2"/>
  <c r="Q32" i="2"/>
  <c r="R6" i="18"/>
  <c r="M6" i="18"/>
  <c r="C6" i="18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 s="1"/>
  <c r="F38" i="5"/>
  <c r="F39" i="5"/>
  <c r="F40" i="5"/>
  <c r="F41" i="5"/>
  <c r="F42" i="5"/>
  <c r="F43" i="5" s="1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I12" i="1" l="1"/>
  <c r="I10" i="1"/>
  <c r="I9" i="1"/>
  <c r="Q43" i="2" l="1"/>
  <c r="Q44" i="2"/>
  <c r="Q45" i="2"/>
  <c r="Q46" i="2"/>
  <c r="Q47" i="2"/>
  <c r="Q48" i="2"/>
  <c r="Q49" i="2"/>
  <c r="Q50" i="2"/>
  <c r="Q51" i="2"/>
  <c r="Q42" i="2"/>
  <c r="Q29" i="2"/>
  <c r="Q33" i="2"/>
  <c r="Q34" i="2"/>
  <c r="Q35" i="2"/>
  <c r="Q36" i="2"/>
  <c r="Q37" i="2"/>
  <c r="Q38" i="2"/>
  <c r="Q16" i="1" l="1"/>
  <c r="P16" i="1"/>
  <c r="O16" i="1"/>
  <c r="N16" i="1"/>
  <c r="D37" i="1" l="1"/>
  <c r="F32" i="2" l="1"/>
  <c r="F33" i="2"/>
  <c r="F34" i="2"/>
  <c r="F35" i="2"/>
  <c r="F36" i="2"/>
  <c r="F37" i="2"/>
  <c r="F38" i="2"/>
  <c r="D36" i="1" l="1"/>
  <c r="D35" i="1"/>
  <c r="D34" i="1"/>
  <c r="D33" i="1"/>
  <c r="D32" i="1"/>
  <c r="D31" i="1"/>
  <c r="D30" i="1"/>
  <c r="D29" i="1"/>
  <c r="E4" i="11"/>
  <c r="D4" i="11"/>
  <c r="G24" i="1"/>
  <c r="F18" i="10" l="1"/>
  <c r="F19" i="10"/>
  <c r="F20" i="10"/>
  <c r="F21" i="10"/>
  <c r="F22" i="10"/>
  <c r="F23" i="10"/>
  <c r="F24" i="10"/>
  <c r="F25" i="10"/>
  <c r="F26" i="10"/>
  <c r="F27" i="10"/>
  <c r="H6" i="10" l="1"/>
  <c r="H5" i="10"/>
  <c r="H4" i="10"/>
  <c r="F24" i="1" l="1"/>
  <c r="F25" i="1" s="1"/>
  <c r="E24" i="1"/>
  <c r="E25" i="1" s="1"/>
  <c r="J11" i="7"/>
  <c r="I11" i="7"/>
  <c r="H11" i="7"/>
  <c r="G11" i="7"/>
  <c r="F4" i="11" l="1"/>
  <c r="F19" i="1"/>
  <c r="F20" i="1" s="1"/>
  <c r="E19" i="1"/>
  <c r="E20" i="1" s="1"/>
  <c r="F14" i="1"/>
  <c r="F13" i="1"/>
  <c r="F12" i="1"/>
  <c r="F11" i="1"/>
  <c r="F10" i="1"/>
  <c r="F9" i="1"/>
  <c r="E14" i="1"/>
  <c r="E13" i="1"/>
  <c r="E12" i="1"/>
  <c r="E11" i="1"/>
  <c r="E10" i="1"/>
  <c r="E9" i="1"/>
  <c r="F15" i="1" l="1"/>
  <c r="E15" i="1"/>
  <c r="G19" i="1"/>
  <c r="G20" i="1" s="1"/>
  <c r="D19" i="1"/>
  <c r="L9" i="2"/>
  <c r="K9" i="2"/>
  <c r="J9" i="2"/>
  <c r="Q20" i="2"/>
  <c r="Q21" i="2"/>
  <c r="Q22" i="2"/>
  <c r="Q23" i="2"/>
  <c r="Q24" i="2"/>
  <c r="Q17" i="2"/>
  <c r="Q16" i="2"/>
  <c r="Q18" i="2"/>
  <c r="Q19" i="2"/>
  <c r="Q25" i="2"/>
  <c r="H25" i="1"/>
  <c r="H20" i="1"/>
  <c r="H19" i="1"/>
  <c r="V80" i="6"/>
  <c r="V79" i="6"/>
  <c r="V78" i="6"/>
  <c r="V77" i="6"/>
  <c r="V76" i="6"/>
  <c r="V75" i="6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H10" i="8"/>
  <c r="I10" i="8"/>
  <c r="J10" i="8"/>
  <c r="G10" i="8"/>
  <c r="H24" i="1"/>
  <c r="H14" i="1"/>
  <c r="H13" i="1"/>
  <c r="H12" i="1"/>
  <c r="H11" i="1"/>
  <c r="H10" i="1"/>
  <c r="H9" i="1"/>
  <c r="V85" i="6"/>
  <c r="V86" i="6"/>
  <c r="V87" i="6"/>
  <c r="V88" i="6"/>
  <c r="V89" i="6"/>
  <c r="V90" i="6"/>
  <c r="V84" i="6"/>
  <c r="V65" i="6"/>
  <c r="V66" i="6"/>
  <c r="V67" i="6"/>
  <c r="V68" i="6"/>
  <c r="V69" i="6"/>
  <c r="V70" i="6"/>
  <c r="V64" i="6"/>
  <c r="V55" i="6"/>
  <c r="V56" i="6"/>
  <c r="V57" i="6"/>
  <c r="V58" i="6"/>
  <c r="V59" i="6"/>
  <c r="V60" i="6"/>
  <c r="V36" i="6"/>
  <c r="V37" i="6"/>
  <c r="V38" i="6"/>
  <c r="V39" i="6"/>
  <c r="V40" i="6"/>
  <c r="V35" i="6"/>
  <c r="N13" i="10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H5" i="5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F15" i="10"/>
  <c r="F16" i="10"/>
  <c r="F1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4" i="10"/>
  <c r="F13" i="10"/>
  <c r="Q11" i="1"/>
  <c r="P11" i="1"/>
  <c r="O11" i="1"/>
  <c r="N11" i="1"/>
  <c r="Q10" i="1"/>
  <c r="P10" i="1"/>
  <c r="O10" i="1"/>
  <c r="N10" i="1"/>
  <c r="Q9" i="1"/>
  <c r="P9" i="1"/>
  <c r="O9" i="1"/>
  <c r="N9" i="1"/>
  <c r="D24" i="1"/>
  <c r="D25" i="1" s="1"/>
  <c r="D9" i="1"/>
  <c r="D14" i="1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89" i="5"/>
  <c r="F190" i="5"/>
  <c r="F191" i="5"/>
  <c r="F192" i="5"/>
  <c r="I9" i="2"/>
  <c r="F16" i="2"/>
  <c r="F17" i="2"/>
  <c r="F18" i="2" s="1"/>
  <c r="F19" i="2"/>
  <c r="F25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Q189" i="5"/>
  <c r="Q190" i="5"/>
  <c r="Q191" i="5"/>
  <c r="Q192" i="5"/>
  <c r="G9" i="1"/>
  <c r="G10" i="1"/>
  <c r="G11" i="1"/>
  <c r="G12" i="1"/>
  <c r="G13" i="1"/>
  <c r="G14" i="1"/>
  <c r="G25" i="1"/>
  <c r="D10" i="1"/>
  <c r="D11" i="1"/>
  <c r="D12" i="1"/>
  <c r="D13" i="1"/>
  <c r="I9" i="5"/>
  <c r="J9" i="5"/>
  <c r="K9" i="5"/>
  <c r="L9" i="5"/>
  <c r="H10" i="5"/>
  <c r="H9" i="5"/>
  <c r="H8" i="5"/>
  <c r="H7" i="5"/>
  <c r="H6" i="5"/>
  <c r="I11" i="1" l="1"/>
  <c r="I13" i="1"/>
  <c r="I14" i="1"/>
  <c r="I25" i="1"/>
  <c r="I19" i="1"/>
  <c r="V81" i="6"/>
  <c r="I24" i="1"/>
  <c r="D38" i="1"/>
  <c r="I20" i="1"/>
  <c r="F6" i="2"/>
  <c r="N5" i="1"/>
  <c r="V51" i="6"/>
  <c r="V91" i="6"/>
  <c r="V71" i="6"/>
  <c r="V41" i="6"/>
  <c r="F5" i="2"/>
  <c r="F4" i="2"/>
  <c r="V61" i="6"/>
  <c r="V20" i="6"/>
  <c r="H15" i="1"/>
  <c r="V32" i="6"/>
  <c r="G15" i="1"/>
  <c r="D20" i="1" s="1"/>
  <c r="O12" i="1"/>
  <c r="K5" i="1" s="1"/>
  <c r="N12" i="1"/>
  <c r="Q12" i="1"/>
  <c r="D15" i="1"/>
  <c r="P12" i="1"/>
  <c r="L5" i="1" s="1"/>
  <c r="I15" i="1" l="1"/>
  <c r="J5" i="1"/>
  <c r="M5" i="1"/>
  <c r="O5" i="1"/>
</calcChain>
</file>

<file path=xl/comments1.xml><?xml version="1.0" encoding="utf-8"?>
<comments xmlns="http://schemas.openxmlformats.org/spreadsheetml/2006/main">
  <authors>
    <author>jejones</author>
  </authors>
  <commentList>
    <comment ref="Q12" authorId="0">
      <text>
        <r>
          <rPr>
            <sz val="8"/>
            <color indexed="81"/>
            <rFont val="Tahoma"/>
            <family val="2"/>
          </rPr>
          <t xml:space="preserve">A - 0-0.2 acres
B - 0.3-9.0 Acres
C - 10-99 Acres
D - 100-299 acres
E - 300-999 acres
F - 1000-5000 acres
G - &gt;5000 acres
</t>
        </r>
      </text>
    </comment>
    <comment ref="S12" authorId="0">
      <text>
        <r>
          <rPr>
            <b/>
            <sz val="8"/>
            <color indexed="81"/>
            <rFont val="Tahoma"/>
            <family val="2"/>
          </rPr>
          <t xml:space="preserve">Grass Fuel Models 1-3
1-Short Grass
2-Timber
3-Tall Grass
Brush Fuel Models 4-7
4-Chapperal
5-Brush
6-Dormant Brush
7-Southern Rough
Timber Fuel Models 8-10
8-Closed Timber Liter
9-Hardwood Liter
10-Timber
Slash Fuel Models 11-13
11-Light Logging Slash
12-Medium Logging Slash
13-Heavy Logging Slash
 </t>
        </r>
      </text>
    </comment>
  </commentList>
</comments>
</file>

<file path=xl/comments2.xml><?xml version="1.0" encoding="utf-8"?>
<comments xmlns="http://schemas.openxmlformats.org/spreadsheetml/2006/main">
  <authors>
    <author>Erin Palm</author>
  </authors>
  <commentList>
    <comment ref="O14" authorId="0">
      <text>
        <r>
          <rPr>
            <b/>
            <sz val="9"/>
            <color indexed="81"/>
            <rFont val="Tahoma"/>
            <charset val="1"/>
          </rPr>
          <t>A - 0-0.2 acres
B - 0.3-9.0 Acres
C - 10-99 Acres
D - 100-299 acres
E - 300-999 acres
F - 1000-5000 acres
G - &gt;5000 acres</t>
        </r>
      </text>
    </comment>
    <comment ref="Q14" authorId="0">
      <text>
        <r>
          <rPr>
            <b/>
            <sz val="9"/>
            <color indexed="81"/>
            <rFont val="Tahoma"/>
            <charset val="1"/>
          </rPr>
          <t xml:space="preserve">1-Short Grass
2-Timber
3-Tall Grass
4-Chapperal
5-Brush
6-Dormant Brush
7-Southern Rough
8-Closed Timber Liter
9-Hardwood Liter
10-Timber
11-Light Logging Slash
12-Medium Logging Slash
13-Heavy Logging Slash
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Erin Palm</author>
  </authors>
  <commentList>
    <comment ref="P14" authorId="0">
      <text>
        <r>
          <rPr>
            <b/>
            <sz val="9"/>
            <color indexed="81"/>
            <rFont val="Tahoma"/>
            <family val="2"/>
          </rPr>
          <t>A - 0-0.2 acres
B - 0.3-9.0 Acres
C - 10-99 Acres
D - 100-299 acres
E - 300-999 acres
F - 1000-5000 acres
G - &gt;5000 acres</t>
        </r>
      </text>
    </comment>
    <comment ref="R14" authorId="0">
      <text>
        <r>
          <rPr>
            <sz val="9"/>
            <color indexed="81"/>
            <rFont val="Tahoma"/>
            <family val="2"/>
          </rPr>
          <t xml:space="preserve">
1-Short Grass
2-Timber
3-Tall Grass
4-Chapperal
5-Brush
6-Dormant Brush
7-Southern Rough
8-Closed Timber Liter
9-Hardwood Liter
10-Timber
11-Light Logging Slash
12-Medium Logging Slash
13-Heavy Logging Slash</t>
        </r>
      </text>
    </comment>
  </commentList>
</comments>
</file>

<file path=xl/comments4.xml><?xml version="1.0" encoding="utf-8"?>
<comments xmlns="http://schemas.openxmlformats.org/spreadsheetml/2006/main">
  <authors>
    <author>Erin Palm</author>
  </authors>
  <commentList>
    <comment ref="Q12" authorId="0">
      <text>
        <r>
          <rPr>
            <b/>
            <sz val="9"/>
            <color indexed="81"/>
            <rFont val="Tahoma"/>
            <family val="2"/>
          </rPr>
          <t xml:space="preserve">A - 0-0.2 acres
B - 0.3-9.0 Acres
C - 10-99 Acres
D - 100-299 acres
E - 300-999 acres
F - 1000-5000 acres
G - &gt;5000 acres
</t>
        </r>
      </text>
    </comment>
    <comment ref="S12" authorId="0">
      <text>
        <r>
          <rPr>
            <b/>
            <sz val="9"/>
            <color indexed="81"/>
            <rFont val="Tahoma"/>
            <family val="2"/>
          </rPr>
          <t xml:space="preserve">1-Short Grass
2-Timber
3-Tall Grass
4-Chapperal
5-Brush
6-Dormant Brush
7-Southern Rough
8-Closed Timber Liter
9-Hardwood Liter
10-Timber
11-Light Logging Slash
12-Medium Logging Slash
13-Heavy Logging Slash
 </t>
        </r>
      </text>
    </comment>
  </commentList>
</comments>
</file>

<file path=xl/sharedStrings.xml><?xml version="1.0" encoding="utf-8"?>
<sst xmlns="http://schemas.openxmlformats.org/spreadsheetml/2006/main" count="2856" uniqueCount="753">
  <si>
    <t>Date</t>
  </si>
  <si>
    <t>Fire Name</t>
  </si>
  <si>
    <t>Fire # (Firecode)</t>
  </si>
  <si>
    <t>SO #</t>
  </si>
  <si>
    <t>Dist #</t>
  </si>
  <si>
    <t>County #</t>
  </si>
  <si>
    <t>FS Acres Natural</t>
  </si>
  <si>
    <t>IC</t>
  </si>
  <si>
    <t>FS HUMAN</t>
  </si>
  <si>
    <t>FS NATURAL</t>
  </si>
  <si>
    <t>Cause</t>
  </si>
  <si>
    <t>Natural Acres</t>
  </si>
  <si>
    <t>FISH &amp; WILDLIFE</t>
  </si>
  <si>
    <t>Human Fires</t>
  </si>
  <si>
    <t>RX    Acres</t>
  </si>
  <si>
    <t>USFS
P Code</t>
  </si>
  <si>
    <t>Class</t>
  </si>
  <si>
    <t>Comp</t>
  </si>
  <si>
    <t>Date
Out</t>
  </si>
  <si>
    <t>Fuel
Type</t>
  </si>
  <si>
    <t>Legal
Twn   Rng   Sec</t>
  </si>
  <si>
    <t>Latitude    -     Longitude
Deg  Min  Sec         Deg Min  Sec</t>
  </si>
  <si>
    <t>Latitude - Longitude
Deg  Min  Sec         Deg Min  Sec</t>
  </si>
  <si>
    <t>Current 
District #</t>
  </si>
  <si>
    <t>P    
CODE</t>
  </si>
  <si>
    <t>RX    Fires</t>
  </si>
  <si>
    <t>Inc #</t>
  </si>
  <si>
    <t>WFDSS 
Closed</t>
  </si>
  <si>
    <t>WFDSS
 Iniated</t>
  </si>
  <si>
    <t>Reported Location</t>
  </si>
  <si>
    <t>FOREST TOTALS</t>
  </si>
  <si>
    <t>FWS TOTALS</t>
  </si>
  <si>
    <t>ABANDONED-NON-ESCAPE
CAMPFIRE</t>
  </si>
  <si>
    <t>N/A</t>
  </si>
  <si>
    <t>FWS HUMAN</t>
  </si>
  <si>
    <t>FWS NATURAL</t>
  </si>
  <si>
    <t>FWS Human</t>
  </si>
  <si>
    <t>FWS Natural</t>
  </si>
  <si>
    <t>FWS Acres Natural</t>
  </si>
  <si>
    <t>FWS
#</t>
  </si>
  <si>
    <t>Latitude    -     Longitude
Deg  Min  Sec     Deg Min  Sec</t>
  </si>
  <si>
    <t xml:space="preserve">Latitude    
Deg  Min  Sec        </t>
  </si>
  <si>
    <t>-</t>
  </si>
  <si>
    <t xml:space="preserve">  Longitude
    Deg Min Sec</t>
  </si>
  <si>
    <t>Project Name</t>
  </si>
  <si>
    <t xml:space="preserve"> ABCD MISC</t>
  </si>
  <si>
    <t xml:space="preserve"> FIRE SUPPORT</t>
  </si>
  <si>
    <t xml:space="preserve"> REGIONAL SEV.</t>
  </si>
  <si>
    <t xml:space="preserve"> NATIONAL SEV.</t>
  </si>
  <si>
    <t>County 
Human</t>
  </si>
  <si>
    <t>County                      Stats</t>
  </si>
  <si>
    <t/>
  </si>
  <si>
    <t xml:space="preserve"> NATIONAL FOREST</t>
  </si>
  <si>
    <t xml:space="preserve"> TOTALS</t>
  </si>
  <si>
    <t xml:space="preserve"> NATIONAL FOREST 
 STATS</t>
  </si>
  <si>
    <t xml:space="preserve"> HUMAN</t>
  </si>
  <si>
    <t xml:space="preserve"> NATURAL</t>
  </si>
  <si>
    <t>D1</t>
  </si>
  <si>
    <t>D2</t>
  </si>
  <si>
    <t>D3</t>
  </si>
  <si>
    <t>D4</t>
  </si>
  <si>
    <t>D6</t>
  </si>
  <si>
    <t>D7</t>
  </si>
  <si>
    <t>TDX</t>
  </si>
  <si>
    <t>LIX</t>
  </si>
  <si>
    <t>FS Acres 
Human</t>
  </si>
  <si>
    <t>FS                Natural</t>
  </si>
  <si>
    <t>FS   
Human</t>
  </si>
  <si>
    <t>FS Acres   Human</t>
  </si>
  <si>
    <t>FS     Human</t>
  </si>
  <si>
    <t>FS     Natural</t>
  </si>
  <si>
    <t>National Elk Refuge</t>
  </si>
  <si>
    <t>GTP      Human</t>
  </si>
  <si>
    <t>GTP      Human Acres</t>
  </si>
  <si>
    <t>GTP      Natural</t>
  </si>
  <si>
    <t>GTP      Natural Acres</t>
  </si>
  <si>
    <t>Teton County</t>
  </si>
  <si>
    <t>SUX</t>
  </si>
  <si>
    <t>Sublette County</t>
  </si>
  <si>
    <t>Lincoln County</t>
  </si>
  <si>
    <t>County</t>
  </si>
  <si>
    <t xml:space="preserve">STATE </t>
  </si>
  <si>
    <t xml:space="preserve"> #</t>
  </si>
  <si>
    <t>County #'s</t>
  </si>
  <si>
    <t>Human    Acres</t>
  </si>
  <si>
    <t>Natural    Fires</t>
  </si>
  <si>
    <t>Human   Acres</t>
  </si>
  <si>
    <t>Human   Fires</t>
  </si>
  <si>
    <t>Natural   Fires</t>
  </si>
  <si>
    <t>Natural   Acres</t>
  </si>
  <si>
    <t>Name</t>
  </si>
  <si>
    <t xml:space="preserve">
National Park
 STATS</t>
  </si>
  <si>
    <t>FISH &amp; WILDLIFE
SERVICE
 STATS</t>
  </si>
  <si>
    <t>Location</t>
  </si>
  <si>
    <t>District</t>
  </si>
  <si>
    <t>Extinguisher</t>
  </si>
  <si>
    <t>Steel Ring</t>
  </si>
  <si>
    <t>Unimproved Ring</t>
  </si>
  <si>
    <t>Park SD</t>
  </si>
  <si>
    <t>Park ND</t>
  </si>
  <si>
    <t>Natural    Acres</t>
  </si>
  <si>
    <t>Human    Fires</t>
  </si>
  <si>
    <t>Total</t>
  </si>
  <si>
    <t>Fire    Restrictions</t>
  </si>
  <si>
    <t>Wyoming State Forestry Division</t>
  </si>
  <si>
    <t>Fire Restrictions</t>
  </si>
  <si>
    <t>State #'s</t>
  </si>
  <si>
    <t>State Stats</t>
  </si>
  <si>
    <t>Human</t>
  </si>
  <si>
    <t>Natural</t>
  </si>
  <si>
    <t xml:space="preserve"> State #</t>
  </si>
  <si>
    <t xml:space="preserve">Contained </t>
  </si>
  <si>
    <t>Controlled</t>
  </si>
  <si>
    <t>Out</t>
  </si>
  <si>
    <t>X</t>
  </si>
  <si>
    <t>Contained</t>
  </si>
  <si>
    <t>FWS Human Acres</t>
  </si>
  <si>
    <t xml:space="preserve">FWS Natural </t>
  </si>
  <si>
    <t xml:space="preserve">FWS Human Acres </t>
  </si>
  <si>
    <t xml:space="preserve">FWS Natural Acres </t>
  </si>
  <si>
    <t>Total Acres</t>
  </si>
  <si>
    <t>D1 Kemmerer</t>
  </si>
  <si>
    <t>D2 Big Piney</t>
  </si>
  <si>
    <t>D3 Greys River</t>
  </si>
  <si>
    <t>D4 Jackson</t>
  </si>
  <si>
    <t>D6 Buffalo</t>
  </si>
  <si>
    <t>D7 Pinedale</t>
  </si>
  <si>
    <t>NER</t>
  </si>
  <si>
    <t>Acres Burned</t>
  </si>
  <si>
    <t>Project Number</t>
  </si>
  <si>
    <t>Management Number</t>
  </si>
  <si>
    <t>P4EK47</t>
  </si>
  <si>
    <t>S41111</t>
  </si>
  <si>
    <t>S49999</t>
  </si>
  <si>
    <t>P4EKW3</t>
  </si>
  <si>
    <t>TETON INTERAGENCY 
FIRE MANAGEMENT AREA 
TOTALS</t>
  </si>
  <si>
    <t>GTP Account number</t>
  </si>
  <si>
    <t>Burn Date</t>
  </si>
  <si>
    <t>GRTE</t>
  </si>
  <si>
    <t>WY-GTP-</t>
  </si>
  <si>
    <t>Human Acres</t>
  </si>
  <si>
    <t>Human Fire</t>
  </si>
  <si>
    <t xml:space="preserve"> Natural Fires
</t>
  </si>
  <si>
    <t>County
Human Acres</t>
  </si>
  <si>
    <t>County Natural Acres</t>
  </si>
  <si>
    <t>County 
Natural Fire</t>
  </si>
  <si>
    <t xml:space="preserve">                   NATIONAL PARK</t>
  </si>
  <si>
    <t>GRAND TETON</t>
  </si>
  <si>
    <t>Planned Acres</t>
  </si>
  <si>
    <t>Reported on Sit?</t>
  </si>
  <si>
    <t xml:space="preserve">Total </t>
  </si>
  <si>
    <t>Natural Fires</t>
  </si>
  <si>
    <t>Notes</t>
  </si>
  <si>
    <t xml:space="preserve">Controlled </t>
  </si>
  <si>
    <t>USFS P CODE</t>
  </si>
  <si>
    <t>What is used</t>
  </si>
  <si>
    <t xml:space="preserve">Authorized By </t>
  </si>
  <si>
    <t>Purpose</t>
  </si>
  <si>
    <t>Wilderness Area</t>
  </si>
  <si>
    <t>Wilderness Mechanized use</t>
  </si>
  <si>
    <t>D1 KEMMERER</t>
  </si>
  <si>
    <t xml:space="preserve">Date </t>
  </si>
  <si>
    <t>Acres</t>
  </si>
  <si>
    <t xml:space="preserve">Acres </t>
  </si>
  <si>
    <t>D6 Blackrock</t>
  </si>
  <si>
    <t>Reported on Sit</t>
  </si>
  <si>
    <t xml:space="preserve">Date  </t>
  </si>
  <si>
    <t xml:space="preserve">FALSE ALARM
</t>
  </si>
  <si>
    <t>Support</t>
  </si>
  <si>
    <t>State
Human</t>
  </si>
  <si>
    <t>State 
Natural</t>
  </si>
  <si>
    <t>State Acres
Natural</t>
  </si>
  <si>
    <t>Red Lights and Siren Use on USFS lands</t>
  </si>
  <si>
    <t>Time</t>
  </si>
  <si>
    <t>Resource</t>
  </si>
  <si>
    <t>Reason</t>
  </si>
  <si>
    <t>Contained  Date</t>
  </si>
  <si>
    <t>Controlled Date</t>
  </si>
  <si>
    <t xml:space="preserve">D3 Greys River </t>
  </si>
  <si>
    <t>Planned Acres/Area</t>
  </si>
  <si>
    <r>
      <t xml:space="preserve"> Pile Burns </t>
    </r>
    <r>
      <rPr>
        <sz val="10"/>
        <rFont val="Arial"/>
        <family val="2"/>
      </rPr>
      <t>(see RX tab for acreage included in TIDC Tab - Rx category)</t>
    </r>
  </si>
  <si>
    <t xml:space="preserve"> Fire Stats 2017</t>
  </si>
  <si>
    <t>WY-BTF-001701</t>
  </si>
  <si>
    <t>WY-BTF-001702</t>
  </si>
  <si>
    <t>WY-BTF-001703</t>
  </si>
  <si>
    <t>WY-BTF-001704</t>
  </si>
  <si>
    <t>WY-BTF-001705</t>
  </si>
  <si>
    <t>WY-BTF-001706</t>
  </si>
  <si>
    <t>WY-BTF-001707</t>
  </si>
  <si>
    <t>WY-BTF-001708</t>
  </si>
  <si>
    <t>WY-BTF-001709</t>
  </si>
  <si>
    <t>WY-BTF-001710</t>
  </si>
  <si>
    <t>WY-BTF-001711</t>
  </si>
  <si>
    <t>WY-BTF-001712</t>
  </si>
  <si>
    <t>WY-BTF-001713</t>
  </si>
  <si>
    <t>WY-BTF-001714</t>
  </si>
  <si>
    <t>WY-BTF-001715</t>
  </si>
  <si>
    <t>WY-BTF-001716</t>
  </si>
  <si>
    <t>WY-BTF-001717</t>
  </si>
  <si>
    <t>WY-BTF-001718</t>
  </si>
  <si>
    <t>WY-BTF-001719</t>
  </si>
  <si>
    <t>WY-BTF-001720</t>
  </si>
  <si>
    <t>WY-BTF-001721</t>
  </si>
  <si>
    <t>WY-BTF-001722</t>
  </si>
  <si>
    <t>WY-BTF-001723</t>
  </si>
  <si>
    <t>WY-BTF-001724</t>
  </si>
  <si>
    <t>WY-BTF-001725</t>
  </si>
  <si>
    <t>WY-BTF-001726</t>
  </si>
  <si>
    <t>WY-BTF-001727</t>
  </si>
  <si>
    <t>WY-BTF-001728</t>
  </si>
  <si>
    <t>WY-BTF-001729</t>
  </si>
  <si>
    <t>WY-BTF-001730</t>
  </si>
  <si>
    <t>WY-BTF-001731</t>
  </si>
  <si>
    <t>WY-BTF-001732</t>
  </si>
  <si>
    <t>WY-BTF-001733</t>
  </si>
  <si>
    <t>WY-BTF-001734</t>
  </si>
  <si>
    <t>WY-BTF-001735</t>
  </si>
  <si>
    <t>WY-BTF-001736</t>
  </si>
  <si>
    <t>WY-BTF-001737</t>
  </si>
  <si>
    <t>WY-BTF-001738</t>
  </si>
  <si>
    <t>WY-BTF-001739</t>
  </si>
  <si>
    <t>WY-BTF-001740</t>
  </si>
  <si>
    <t>WY-BTF-001741</t>
  </si>
  <si>
    <t>WY-BTF-001742</t>
  </si>
  <si>
    <t>WY-BTF-001743</t>
  </si>
  <si>
    <t>WY-BTF-001744</t>
  </si>
  <si>
    <t>WY-BTF-001745</t>
  </si>
  <si>
    <t>WY-BTF-001746</t>
  </si>
  <si>
    <t>WY-BTF-001747</t>
  </si>
  <si>
    <t>WY-BTF-001748</t>
  </si>
  <si>
    <t>WY-BTF-001749</t>
  </si>
  <si>
    <t>WY-BTF-001750</t>
  </si>
  <si>
    <t>WY-BTF-001751</t>
  </si>
  <si>
    <t>WY-BTF-001752</t>
  </si>
  <si>
    <t>WY-BTF-001753</t>
  </si>
  <si>
    <t>WY-BTF-001754</t>
  </si>
  <si>
    <t>WY-BTF-001755</t>
  </si>
  <si>
    <t>WY-BTF-001756</t>
  </si>
  <si>
    <t>WY-BTF-001757</t>
  </si>
  <si>
    <t>WY-BTF-001758</t>
  </si>
  <si>
    <t>WY-BTF-001759</t>
  </si>
  <si>
    <t>WY-BTF-991701</t>
  </si>
  <si>
    <t>WY-BTF-991702</t>
  </si>
  <si>
    <t>WY-BTF-991703</t>
  </si>
  <si>
    <t>WY-BTF-991704</t>
  </si>
  <si>
    <t>WY-BTF-991705</t>
  </si>
  <si>
    <t>WY-BTF-991706</t>
  </si>
  <si>
    <t>WY-BTF-991707</t>
  </si>
  <si>
    <t>WY-BTF-991708</t>
  </si>
  <si>
    <t>WY-BTF-991709</t>
  </si>
  <si>
    <t>WY-BTF-991710</t>
  </si>
  <si>
    <t>WY-TDC-991701</t>
  </si>
  <si>
    <t>WY-TDC-991702</t>
  </si>
  <si>
    <t>WY-TDC-991703</t>
  </si>
  <si>
    <t>WY-TDC-991704</t>
  </si>
  <si>
    <t>WY-TDC-991705</t>
  </si>
  <si>
    <t>WY-TDC-991706</t>
  </si>
  <si>
    <t>WY-TDC-991707</t>
  </si>
  <si>
    <t>WY-TDC-991708</t>
  </si>
  <si>
    <t>WY-TDC-991709</t>
  </si>
  <si>
    <t>WY-TDC-991710</t>
  </si>
  <si>
    <t>IQCS# 00000</t>
  </si>
  <si>
    <t>West Zone</t>
  </si>
  <si>
    <t>East Zone</t>
  </si>
  <si>
    <t>North Zone</t>
  </si>
  <si>
    <t>Total Zone acreage</t>
  </si>
  <si>
    <t>Total Zone Acreage</t>
  </si>
  <si>
    <t>Total Park Acreage</t>
  </si>
  <si>
    <t>WY-LIX-001701</t>
  </si>
  <si>
    <t>WY-LIX-001702</t>
  </si>
  <si>
    <t>WY-LIX-001703</t>
  </si>
  <si>
    <t>WY-LIX-001704</t>
  </si>
  <si>
    <t>WY-LIX-001705</t>
  </si>
  <si>
    <t>WY-LIX-001706</t>
  </si>
  <si>
    <t>WY-LIX-001707</t>
  </si>
  <si>
    <t>WY-LIX-001708</t>
  </si>
  <si>
    <t>WY-LIX-001709</t>
  </si>
  <si>
    <t>WY-LIX-001710</t>
  </si>
  <si>
    <t>WY-SUX-001701</t>
  </si>
  <si>
    <t>WY-SUX-001702</t>
  </si>
  <si>
    <t>WY-SUX-001703</t>
  </si>
  <si>
    <t>WY-SUX-001704</t>
  </si>
  <si>
    <t>WY-SUX-001705</t>
  </si>
  <si>
    <t>WY-SUX-001706</t>
  </si>
  <si>
    <t>WY-SUX-001707</t>
  </si>
  <si>
    <t>WY-SUX-001708</t>
  </si>
  <si>
    <t>WY-SUX-001709</t>
  </si>
  <si>
    <t>WY-SUX-001710</t>
  </si>
  <si>
    <t>WY-TDX-001701</t>
  </si>
  <si>
    <t>WY-TDX-001702</t>
  </si>
  <si>
    <t>WY-TDX-001703</t>
  </si>
  <si>
    <t>WY-TDX-001704</t>
  </si>
  <si>
    <t>WY-TDX-001705</t>
  </si>
  <si>
    <t>WY-TDX-001706</t>
  </si>
  <si>
    <t>WY-TDX-001707</t>
  </si>
  <si>
    <t>WY-TDX-001708</t>
  </si>
  <si>
    <t>WY-TDX-001709</t>
  </si>
  <si>
    <t>WY-TDX-001710</t>
  </si>
  <si>
    <t>WY-NER-001701</t>
  </si>
  <si>
    <t>WY-NER-001702</t>
  </si>
  <si>
    <t>WY-NER-001703</t>
  </si>
  <si>
    <t>WY-NER-001704</t>
  </si>
  <si>
    <t>WY-NER-001705</t>
  </si>
  <si>
    <t>WY-NER-001706</t>
  </si>
  <si>
    <t>WY-NER-001707</t>
  </si>
  <si>
    <t>WY-NER-001708</t>
  </si>
  <si>
    <t>WY-NER-001709</t>
  </si>
  <si>
    <t>WY-NER-001710</t>
  </si>
  <si>
    <t>WY-NER-001711</t>
  </si>
  <si>
    <t>WY-NER-001712</t>
  </si>
  <si>
    <t>WY-NER-001713</t>
  </si>
  <si>
    <t>WY-NER-001714</t>
  </si>
  <si>
    <t>WY-NER-001715</t>
  </si>
  <si>
    <t>WY-NER-001716</t>
  </si>
  <si>
    <t>WY-NER-001717</t>
  </si>
  <si>
    <t>WY-NER-001718</t>
  </si>
  <si>
    <t>WY-NER-001719</t>
  </si>
  <si>
    <t>WY-NER-001720</t>
  </si>
  <si>
    <t>WY-NER-001721</t>
  </si>
  <si>
    <t>WY-NER-001722</t>
  </si>
  <si>
    <t>WY-NER-001723</t>
  </si>
  <si>
    <t>WY-NER-001724</t>
  </si>
  <si>
    <t>WY-NER-001725</t>
  </si>
  <si>
    <t>WY-NER-001726</t>
  </si>
  <si>
    <t>WY-NER-001727</t>
  </si>
  <si>
    <t>WY-NER-001728</t>
  </si>
  <si>
    <t>WY-NER-001729</t>
  </si>
  <si>
    <t>WY-NER-001730</t>
  </si>
  <si>
    <t>WY-NER-001731</t>
  </si>
  <si>
    <t>WY-NER-001732</t>
  </si>
  <si>
    <t>WY-NER-001733</t>
  </si>
  <si>
    <t>WY-NER-001734</t>
  </si>
  <si>
    <t>WY-NER-001735</t>
  </si>
  <si>
    <t>WY-NER-001736</t>
  </si>
  <si>
    <t>WY-NER-001737</t>
  </si>
  <si>
    <t>WY-NER-001738</t>
  </si>
  <si>
    <t>WY-NER-001739</t>
  </si>
  <si>
    <t>WY-NER-001740</t>
  </si>
  <si>
    <t>WY-NER-001741</t>
  </si>
  <si>
    <t>WY-NER-001742</t>
  </si>
  <si>
    <t>WY-NER-001743</t>
  </si>
  <si>
    <t>WY-NER-001744</t>
  </si>
  <si>
    <t>WY-NER-001745</t>
  </si>
  <si>
    <t>WY-NER-001746</t>
  </si>
  <si>
    <t>WY-NER-001747</t>
  </si>
  <si>
    <t>WY-NER-001748</t>
  </si>
  <si>
    <t>WY-NER-001749</t>
  </si>
  <si>
    <t>WY-NER-001750</t>
  </si>
  <si>
    <t>WY-NER-001751</t>
  </si>
  <si>
    <t>WY-NER-001752</t>
  </si>
  <si>
    <t>WY-NER-001753</t>
  </si>
  <si>
    <t>WY-NER-001754</t>
  </si>
  <si>
    <t>WY-NER-001755</t>
  </si>
  <si>
    <t>WY-NER-001756</t>
  </si>
  <si>
    <t>WY-NER-001757</t>
  </si>
  <si>
    <t>WY-NER-001758</t>
  </si>
  <si>
    <t>WY-NER-001759</t>
  </si>
  <si>
    <t>WY-NER-001760</t>
  </si>
  <si>
    <t>WY-NER-001761</t>
  </si>
  <si>
    <t>WY-NER-001762</t>
  </si>
  <si>
    <t>WY-NER-001763</t>
  </si>
  <si>
    <t>WY-NER-001764</t>
  </si>
  <si>
    <t>WY-NER-001765</t>
  </si>
  <si>
    <t>WY-NER-001766</t>
  </si>
  <si>
    <t>WY-NER-001767</t>
  </si>
  <si>
    <t>WY-NER-001768</t>
  </si>
  <si>
    <t>WY-NER-001769</t>
  </si>
  <si>
    <t>WY-NER-001770</t>
  </si>
  <si>
    <t>WY-NER-001771</t>
  </si>
  <si>
    <t>WY-NER-001772</t>
  </si>
  <si>
    <t>WY-NER-001773</t>
  </si>
  <si>
    <t>WY-NER-001774</t>
  </si>
  <si>
    <t>WY-NER-001775</t>
  </si>
  <si>
    <t>WY-NER-001776</t>
  </si>
  <si>
    <t>WY-NER-001777</t>
  </si>
  <si>
    <t>WY-NER-001778</t>
  </si>
  <si>
    <t>WY-NER-001779</t>
  </si>
  <si>
    <t>WY-NER-001780</t>
  </si>
  <si>
    <t>WY-NER-001781</t>
  </si>
  <si>
    <t>WY-NER-001782</t>
  </si>
  <si>
    <t>WY-NER-001783</t>
  </si>
  <si>
    <t>WY-NER-001784</t>
  </si>
  <si>
    <t>WY-NER-001785</t>
  </si>
  <si>
    <t>WY-NER-001786</t>
  </si>
  <si>
    <t>PRESCRIBED BURN
FIRE STATS (includes Summary of each Zones pile burns)</t>
  </si>
  <si>
    <t>WFHF03/0403</t>
  </si>
  <si>
    <t>IQCS# 00000342937</t>
  </si>
  <si>
    <t>Boulder Mountains</t>
  </si>
  <si>
    <t>W of Red Top Meadows</t>
  </si>
  <si>
    <t>39N</t>
  </si>
  <si>
    <t>117W</t>
  </si>
  <si>
    <t>43</t>
  </si>
  <si>
    <t>21</t>
  </si>
  <si>
    <t>02</t>
  </si>
  <si>
    <t>x</t>
  </si>
  <si>
    <t>110</t>
  </si>
  <si>
    <t>52</t>
  </si>
  <si>
    <t>42</t>
  </si>
  <si>
    <t>Gros Ventre</t>
  </si>
  <si>
    <t>WY-GTP-1703</t>
  </si>
  <si>
    <t>41N</t>
  </si>
  <si>
    <t>116W</t>
  </si>
  <si>
    <t>33</t>
  </si>
  <si>
    <t>13</t>
  </si>
  <si>
    <t>45</t>
  </si>
  <si>
    <t>Moose Area</t>
  </si>
  <si>
    <t>Sylvan Bay</t>
  </si>
  <si>
    <t>No</t>
  </si>
  <si>
    <t>Green Canyon</t>
  </si>
  <si>
    <t>Sylvan Bay Road Rx</t>
  </si>
  <si>
    <t xml:space="preserve">Sylvan Bay Road Rx </t>
  </si>
  <si>
    <t>Jackson Lake Overlook</t>
  </si>
  <si>
    <t>PKND</t>
  </si>
  <si>
    <t>Jenny Lake CG</t>
  </si>
  <si>
    <t>PKSD</t>
  </si>
  <si>
    <t>Yes</t>
  </si>
  <si>
    <t>44N</t>
  </si>
  <si>
    <t>32</t>
  </si>
  <si>
    <t>03</t>
  </si>
  <si>
    <t>KZJ8</t>
  </si>
  <si>
    <t>PPKZJ8</t>
  </si>
  <si>
    <t>Flat Creek/Belly Trail</t>
  </si>
  <si>
    <t>P741</t>
  </si>
  <si>
    <t>CB Tent Village</t>
  </si>
  <si>
    <t>Curtis Canyon</t>
  </si>
  <si>
    <t>Star Valley Outfitters Camp</t>
  </si>
  <si>
    <t>FS Lucas</t>
  </si>
  <si>
    <t>Freemont Lake-Sandy Beach</t>
  </si>
  <si>
    <t>FS Mclen</t>
  </si>
  <si>
    <t>Burnt Lake Abandoned Campfire</t>
  </si>
  <si>
    <t>Byrd</t>
  </si>
  <si>
    <t>TY5</t>
  </si>
  <si>
    <t>A</t>
  </si>
  <si>
    <t>2-Open Timber</t>
  </si>
  <si>
    <t>34N</t>
  </si>
  <si>
    <t>107W</t>
  </si>
  <si>
    <t>Granite Creek</t>
  </si>
  <si>
    <t>Crystal</t>
  </si>
  <si>
    <t>P4K13M</t>
  </si>
  <si>
    <t>114W</t>
  </si>
  <si>
    <t>FireStat Completed</t>
  </si>
  <si>
    <t>Pole Creek Rx</t>
  </si>
  <si>
    <t>Hamsfork Rx</t>
  </si>
  <si>
    <t>FS Road 768</t>
  </si>
  <si>
    <t>E671</t>
  </si>
  <si>
    <t>Murphy Campground</t>
  </si>
  <si>
    <t>FS Richens</t>
  </si>
  <si>
    <t>FireStat Initiated</t>
  </si>
  <si>
    <t>WY-GTP-001703</t>
  </si>
  <si>
    <t>FS Road 10075</t>
  </si>
  <si>
    <t>FS West</t>
  </si>
  <si>
    <t>Shadow Mtn</t>
  </si>
  <si>
    <t>Brush Creek</t>
  </si>
  <si>
    <t>E3</t>
  </si>
  <si>
    <t>Alpine</t>
  </si>
  <si>
    <t>FS 34</t>
  </si>
  <si>
    <t>Davis Hill</t>
  </si>
  <si>
    <t>45N</t>
  </si>
  <si>
    <t>113W</t>
  </si>
  <si>
    <t>54</t>
  </si>
  <si>
    <t>04</t>
  </si>
  <si>
    <t>25</t>
  </si>
  <si>
    <t>12</t>
  </si>
  <si>
    <t>Bronco Lane</t>
  </si>
  <si>
    <t>35</t>
  </si>
  <si>
    <t>WY-GTP-001714</t>
  </si>
  <si>
    <t>July 4th Step Up</t>
  </si>
  <si>
    <t>K3M9</t>
  </si>
  <si>
    <t>Phillips Ridge</t>
  </si>
  <si>
    <t>Bear Trap Gulch</t>
  </si>
  <si>
    <t>33N</t>
  </si>
  <si>
    <t>118W</t>
  </si>
  <si>
    <t>22</t>
  </si>
  <si>
    <t>Toppings</t>
  </si>
  <si>
    <t>FS Koob</t>
  </si>
  <si>
    <t>Mosquito Lake</t>
  </si>
  <si>
    <t>40N</t>
  </si>
  <si>
    <t>110W</t>
  </si>
  <si>
    <t>23</t>
  </si>
  <si>
    <t>38</t>
  </si>
  <si>
    <t>59</t>
  </si>
  <si>
    <t>Upper Green</t>
  </si>
  <si>
    <t>Phillips Canyon</t>
  </si>
  <si>
    <t>29</t>
  </si>
  <si>
    <t>2017 TDC GACC Support/Prepo</t>
  </si>
  <si>
    <t>WGE5X1/0460</t>
  </si>
  <si>
    <t>IQCS# 00000346810</t>
  </si>
  <si>
    <t>Warm Springs</t>
  </si>
  <si>
    <t>Boeckman (t)</t>
  </si>
  <si>
    <t>1-Short Grass</t>
  </si>
  <si>
    <t>34</t>
  </si>
  <si>
    <t>44</t>
  </si>
  <si>
    <t>3</t>
  </si>
  <si>
    <t>FireSTAT 
Closed</t>
  </si>
  <si>
    <t>FireSTAT Initiated</t>
  </si>
  <si>
    <t>Cache Creek</t>
  </si>
  <si>
    <t>28</t>
  </si>
  <si>
    <t>30</t>
  </si>
  <si>
    <t>Red Top Meadows</t>
  </si>
  <si>
    <t>50</t>
  </si>
  <si>
    <t>IQCS# 00000354111</t>
  </si>
  <si>
    <t>Teton</t>
  </si>
  <si>
    <t>SAR</t>
  </si>
  <si>
    <t>Helicopter</t>
  </si>
  <si>
    <t>Hoelscher</t>
  </si>
  <si>
    <t>Bridger</t>
  </si>
  <si>
    <t>O'Connor</t>
  </si>
  <si>
    <t>2017 BTF/GTP Support</t>
  </si>
  <si>
    <t>Mile marker 3 Greys River Road</t>
  </si>
  <si>
    <t>P31</t>
  </si>
  <si>
    <t>West</t>
  </si>
  <si>
    <t>Turpin</t>
  </si>
  <si>
    <t>Danckwart</t>
  </si>
  <si>
    <t>112W</t>
  </si>
  <si>
    <t>Togwotee</t>
  </si>
  <si>
    <t>48</t>
  </si>
  <si>
    <t>47</t>
  </si>
  <si>
    <t>17</t>
  </si>
  <si>
    <t>Hot Foot Creek</t>
  </si>
  <si>
    <t>Richins</t>
  </si>
  <si>
    <t>Grover Park</t>
  </si>
  <si>
    <t>Park Boundary</t>
  </si>
  <si>
    <t>Spread Creek</t>
  </si>
  <si>
    <t>E4</t>
  </si>
  <si>
    <t>East Boundary near Shadow</t>
  </si>
  <si>
    <t>Sheep Creek of Curtis Canyon</t>
  </si>
  <si>
    <t>East Boundary Road</t>
  </si>
  <si>
    <t>String Lake Picnic area</t>
  </si>
  <si>
    <t>827 Nelson</t>
  </si>
  <si>
    <t>Shadow Mtn site 6</t>
  </si>
  <si>
    <t>W Shadow FS Rd 30340E</t>
  </si>
  <si>
    <t>Shadow Mtn site 12</t>
  </si>
  <si>
    <t>Beaver Mountain RX</t>
  </si>
  <si>
    <t>WFHF0317/0403</t>
  </si>
  <si>
    <t>Grassy Lake Road #6</t>
  </si>
  <si>
    <t>Spread Creek Rd</t>
  </si>
  <si>
    <t>E4 + P741</t>
  </si>
  <si>
    <t>Lakeside</t>
  </si>
  <si>
    <t>Toppings Lake Rd</t>
  </si>
  <si>
    <t>E4 + E3 Chase</t>
  </si>
  <si>
    <t>Lander Cuttoff MM 14</t>
  </si>
  <si>
    <t>Betsinger</t>
  </si>
  <si>
    <t>Stratis</t>
  </si>
  <si>
    <t>38N</t>
  </si>
  <si>
    <t>108W</t>
  </si>
  <si>
    <t>5</t>
  </si>
  <si>
    <t>31N</t>
  </si>
  <si>
    <t>119W</t>
  </si>
  <si>
    <t>41</t>
  </si>
  <si>
    <t>09</t>
  </si>
  <si>
    <t>111</t>
  </si>
  <si>
    <t>00</t>
  </si>
  <si>
    <t>05</t>
  </si>
  <si>
    <t>BTF Eclipse Severity</t>
  </si>
  <si>
    <t>BTF Eclipse Support</t>
  </si>
  <si>
    <t>WY-GTP-001751</t>
  </si>
  <si>
    <t>GTP Eclipse Step Up</t>
  </si>
  <si>
    <t>K8X3</t>
  </si>
  <si>
    <t>IQCS# 00000358204</t>
  </si>
  <si>
    <t>IQCS# 00000358230</t>
  </si>
  <si>
    <t>IQCS# 00000358229</t>
  </si>
  <si>
    <t>Grassy Lake Road #7</t>
  </si>
  <si>
    <t>284 Cruz</t>
  </si>
  <si>
    <t>SE of Afton</t>
  </si>
  <si>
    <t>McDonald</t>
  </si>
  <si>
    <t>K8YN</t>
  </si>
  <si>
    <t>Fairview</t>
  </si>
  <si>
    <t>K5N1</t>
  </si>
  <si>
    <t>P4K8WW</t>
  </si>
  <si>
    <t>11-Light Logging Slash</t>
  </si>
  <si>
    <t>Sand Shed</t>
  </si>
  <si>
    <t>Telephone Pass</t>
  </si>
  <si>
    <t>EKW3</t>
  </si>
  <si>
    <t>36N</t>
  </si>
  <si>
    <t>07</t>
  </si>
  <si>
    <t>East Table CG Site #6</t>
  </si>
  <si>
    <t>Pole Creek</t>
  </si>
  <si>
    <t>P4K80M</t>
  </si>
  <si>
    <t>F</t>
  </si>
  <si>
    <t>TY3</t>
  </si>
  <si>
    <t>10-Timber</t>
  </si>
  <si>
    <t>25N</t>
  </si>
  <si>
    <t>2</t>
  </si>
  <si>
    <t>Koob</t>
  </si>
  <si>
    <t>Soda Lake Boat Launch</t>
  </si>
  <si>
    <t>Goosewing GS</t>
  </si>
  <si>
    <t>East Boundary Rd</t>
  </si>
  <si>
    <t>Rope Swing</t>
  </si>
  <si>
    <t>Karius</t>
  </si>
  <si>
    <t>35N</t>
  </si>
  <si>
    <t>Stiles</t>
  </si>
  <si>
    <t>Teepee Creek</t>
  </si>
  <si>
    <t>Wilkinson</t>
  </si>
  <si>
    <t>Granite Creek Campground</t>
  </si>
  <si>
    <t>Granite Creek Dispersed</t>
  </si>
  <si>
    <t>Baron</t>
  </si>
  <si>
    <t>Lake Creek</t>
  </si>
  <si>
    <t>Colter Bay Campground</t>
  </si>
  <si>
    <t>825 Haydens</t>
  </si>
  <si>
    <t>Elk</t>
  </si>
  <si>
    <t>WY-GTP-001756</t>
  </si>
  <si>
    <t>Hight</t>
  </si>
  <si>
    <t>2-Timber</t>
  </si>
  <si>
    <t>115W</t>
  </si>
  <si>
    <t>51</t>
  </si>
  <si>
    <t>40</t>
  </si>
  <si>
    <t>Grassy Lake Campsite #8</t>
  </si>
  <si>
    <t>224 Cruz</t>
  </si>
  <si>
    <t>234 Crawford and 231</t>
  </si>
  <si>
    <t>NER Eclispe Severity</t>
  </si>
  <si>
    <t>White Pine</t>
  </si>
  <si>
    <t>Hansen</t>
  </si>
  <si>
    <t>Welch</t>
  </si>
  <si>
    <t>Fisherman</t>
  </si>
  <si>
    <t>Engine 4</t>
  </si>
  <si>
    <t>Hoback CG</t>
  </si>
  <si>
    <t>Stiles and Mangum</t>
  </si>
  <si>
    <t>CB CG Staff</t>
  </si>
  <si>
    <t>111W</t>
  </si>
  <si>
    <t>Johnston/O'Connor</t>
  </si>
  <si>
    <t>Sheffield Creek</t>
  </si>
  <si>
    <t>Lee</t>
  </si>
  <si>
    <t>WY-GTP-1760</t>
  </si>
  <si>
    <t>K9U4</t>
  </si>
  <si>
    <t>3-Tall Grass</t>
  </si>
  <si>
    <t xml:space="preserve">Shadow Mtn </t>
  </si>
  <si>
    <t>P741?</t>
  </si>
  <si>
    <t>Pacific Creek</t>
  </si>
  <si>
    <t>Hall</t>
  </si>
  <si>
    <t>P4K9RF</t>
  </si>
  <si>
    <t>Fall Creek Rd</t>
  </si>
  <si>
    <t>JHFEMS Henrie</t>
  </si>
  <si>
    <t>825 Greenbaum</t>
  </si>
  <si>
    <t>Wolf</t>
  </si>
  <si>
    <t>5-Brush</t>
  </si>
  <si>
    <t>P4K926</t>
  </si>
  <si>
    <t>Tenney</t>
  </si>
  <si>
    <t>P-9313</t>
  </si>
  <si>
    <t>24</t>
  </si>
  <si>
    <t>B</t>
  </si>
  <si>
    <t>TY4</t>
  </si>
  <si>
    <t>Norman</t>
  </si>
  <si>
    <t>Baer</t>
  </si>
  <si>
    <t>Piker</t>
  </si>
  <si>
    <t>Skyline</t>
  </si>
  <si>
    <t>P4LAM3</t>
  </si>
  <si>
    <t>P4K99J</t>
  </si>
  <si>
    <t>48N</t>
  </si>
  <si>
    <t>39</t>
  </si>
  <si>
    <t>K9Q0</t>
  </si>
  <si>
    <t>PPK9Q0</t>
  </si>
  <si>
    <t>PPK9U4</t>
  </si>
  <si>
    <t>20</t>
  </si>
  <si>
    <t>Public</t>
  </si>
  <si>
    <t>29N</t>
  </si>
  <si>
    <t>19</t>
  </si>
  <si>
    <t>Half Moon Lakes</t>
  </si>
  <si>
    <t>McClean</t>
  </si>
  <si>
    <t>Grassy Lake Site 2</t>
  </si>
  <si>
    <t>Cleaning Crew</t>
  </si>
  <si>
    <t>Grassy Lake Site 3</t>
  </si>
  <si>
    <t>VIP</t>
  </si>
  <si>
    <t>Grassy Lake Site 4</t>
  </si>
  <si>
    <t>Wilson Canyon</t>
  </si>
  <si>
    <t>Travis Creek</t>
  </si>
  <si>
    <t>P4LCA8</t>
  </si>
  <si>
    <t>Barnes</t>
  </si>
  <si>
    <t>P4LBU2</t>
  </si>
  <si>
    <t>P4LCC2</t>
  </si>
  <si>
    <t>Taylor</t>
  </si>
  <si>
    <t>Cedar Creek</t>
  </si>
  <si>
    <t>P4LCV5</t>
  </si>
  <si>
    <t>Ibarguen</t>
  </si>
  <si>
    <t>S of Smoot</t>
  </si>
  <si>
    <t>30N</t>
  </si>
  <si>
    <t>57</t>
  </si>
  <si>
    <t>Compton</t>
  </si>
  <si>
    <t>Little Red Creek</t>
  </si>
  <si>
    <t>Cottonwood</t>
  </si>
  <si>
    <t>Weaver Mtn Heliltack</t>
  </si>
  <si>
    <t>Edwards</t>
  </si>
  <si>
    <t>Moe</t>
  </si>
  <si>
    <t>37N</t>
  </si>
  <si>
    <t>Thompson Peak</t>
  </si>
  <si>
    <t>Horse Creek area</t>
  </si>
  <si>
    <t>56</t>
  </si>
  <si>
    <t>15</t>
  </si>
  <si>
    <t>31</t>
  </si>
  <si>
    <t>0</t>
  </si>
  <si>
    <t>Green Knoll</t>
  </si>
  <si>
    <t>?</t>
  </si>
  <si>
    <t>P4LDE5</t>
  </si>
  <si>
    <t>Rowdy Creek</t>
  </si>
  <si>
    <t>Gibbs</t>
  </si>
  <si>
    <t>Wilde?</t>
  </si>
  <si>
    <t>8</t>
  </si>
  <si>
    <t xml:space="preserve">Wilde </t>
  </si>
  <si>
    <t>Trail Fork</t>
  </si>
  <si>
    <t>Thiel?</t>
  </si>
  <si>
    <t>Shadow Mtn site 1</t>
  </si>
  <si>
    <t>RX Fires/ Piles</t>
  </si>
  <si>
    <t>Spielmaker</t>
  </si>
  <si>
    <t>Deer Creek</t>
  </si>
  <si>
    <t>Sheffield</t>
  </si>
  <si>
    <t>Blackrock RS</t>
  </si>
  <si>
    <t>Granite/Jack Pine</t>
  </si>
  <si>
    <t>Horse Creek</t>
  </si>
  <si>
    <t>Halfmoon Lake CG</t>
  </si>
  <si>
    <t>WY-BTF-991711</t>
  </si>
  <si>
    <t>WY-BTF-991712</t>
  </si>
  <si>
    <t>East Zone Piles RX</t>
  </si>
  <si>
    <t>West Zone Pile RX</t>
  </si>
  <si>
    <t>North Zone Piles RX</t>
  </si>
  <si>
    <t>East Zone Pile Burns</t>
  </si>
  <si>
    <t>West Zone Pile Burns</t>
  </si>
  <si>
    <t>North Zone Pile Burns</t>
  </si>
  <si>
    <t>Moose Flat CG</t>
  </si>
  <si>
    <t>Jack Pine</t>
  </si>
  <si>
    <t>.</t>
  </si>
  <si>
    <t>Cazier GS</t>
  </si>
  <si>
    <t>P4LE4M</t>
  </si>
  <si>
    <t>Merritt</t>
  </si>
  <si>
    <t>Wagner</t>
  </si>
  <si>
    <t>16</t>
  </si>
  <si>
    <t>P4LFV5</t>
  </si>
  <si>
    <t xml:space="preserve">Bull </t>
  </si>
  <si>
    <t>McCain GS</t>
  </si>
  <si>
    <t>Dry Wolf</t>
  </si>
  <si>
    <t>P4LFX4</t>
  </si>
  <si>
    <t>Signal Mountain</t>
  </si>
  <si>
    <t>Narrows</t>
  </si>
  <si>
    <t>Opal</t>
  </si>
  <si>
    <t>WY-GTP-001782</t>
  </si>
  <si>
    <t>2017 Pile Burn</t>
  </si>
  <si>
    <t>IQCS# 00000367633</t>
  </si>
  <si>
    <t>IQCS# 00000367634</t>
  </si>
  <si>
    <t>IQCS# 00000367635</t>
  </si>
  <si>
    <t>IQCS# 00000350354</t>
  </si>
  <si>
    <t>IQCS# 00000372855</t>
  </si>
  <si>
    <t>South Landing</t>
  </si>
  <si>
    <t>Red Cliff</t>
  </si>
  <si>
    <t>11/2-11/7</t>
  </si>
  <si>
    <t>01/01-10/4</t>
  </si>
  <si>
    <t>10/4-10/5</t>
  </si>
  <si>
    <t>01/01-10/10</t>
  </si>
  <si>
    <t>01/01-10/5</t>
  </si>
  <si>
    <t>Alpine Fuels Reduction</t>
  </si>
  <si>
    <t>Signal Mountain Piles</t>
  </si>
  <si>
    <t>South Landing Piles</t>
  </si>
  <si>
    <t>Pacific Creek Piles</t>
  </si>
  <si>
    <t>Bear Mountain</t>
  </si>
  <si>
    <t>11/8-11/15</t>
  </si>
  <si>
    <t>11/16-11/29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</si>
</sst>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m/d;@"/>
    <numFmt numFmtId="166" formatCode="000"/>
    <numFmt numFmtId="167" formatCode="m/d/yy;@"/>
    <numFmt numFmtId="168" formatCode="mm/dd/yy;@"/>
    <numFmt numFmtId="169" formatCode="[$-409]d\-mmm;@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4"/>
      <color indexed="11"/>
      <name val="Comic Sans MS"/>
      <family val="4"/>
    </font>
    <font>
      <b/>
      <sz val="8"/>
      <color indexed="11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b/>
      <sz val="8"/>
      <color indexed="17"/>
      <name val="Arial"/>
      <family val="2"/>
    </font>
    <font>
      <sz val="8"/>
      <name val="Comic Sans MS"/>
      <family val="4"/>
    </font>
    <font>
      <b/>
      <u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Comic Sans MS"/>
      <family val="4"/>
    </font>
    <font>
      <b/>
      <sz val="14"/>
      <color indexed="9"/>
      <name val="Comic Sans MS"/>
      <family val="4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indexed="11"/>
      <name val="Comic Sans MS"/>
      <family val="4"/>
    </font>
    <font>
      <b/>
      <u/>
      <sz val="8"/>
      <color indexed="9"/>
      <name val="Arial"/>
      <family val="2"/>
    </font>
    <font>
      <b/>
      <i/>
      <sz val="14"/>
      <color indexed="2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14"/>
      <color indexed="17"/>
      <name val="Comic Sans MS"/>
      <family val="4"/>
    </font>
    <font>
      <sz val="14"/>
      <name val="Arial"/>
      <family val="2"/>
    </font>
    <font>
      <b/>
      <i/>
      <sz val="10"/>
      <name val="Calibri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Comic Sans MS"/>
      <family val="4"/>
    </font>
    <font>
      <sz val="10"/>
      <color indexed="9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rgb="FFCDE9EF"/>
        <bgColor indexed="64"/>
      </patternFill>
    </fill>
    <fill>
      <patternFill patternType="solid">
        <fgColor rgb="FFC9E6ED"/>
        <bgColor indexed="64"/>
      </patternFill>
    </fill>
    <fill>
      <patternFill patternType="solid">
        <fgColor theme="2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1" applyNumberFormat="0" applyAlignment="0" applyProtection="0"/>
    <xf numFmtId="0" fontId="10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0" borderId="6" applyNumberFormat="0" applyFill="0" applyAlignment="0" applyProtection="0"/>
    <xf numFmtId="0" fontId="19" fillId="6" borderId="0" applyNumberFormat="0" applyBorder="0" applyAlignment="0" applyProtection="0"/>
    <xf numFmtId="0" fontId="5" fillId="5" borderId="7" applyNumberFormat="0" applyFont="0" applyAlignment="0" applyProtection="0"/>
    <xf numFmtId="0" fontId="20" fillId="1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5" fillId="0" borderId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5" fillId="0" borderId="0"/>
    <xf numFmtId="0" fontId="3" fillId="43" borderId="90" applyNumberFormat="0" applyFont="0" applyAlignment="0" applyProtection="0"/>
    <xf numFmtId="0" fontId="3" fillId="43" borderId="90" applyNumberFormat="0" applyFont="0" applyAlignment="0" applyProtection="0"/>
    <xf numFmtId="0" fontId="14" fillId="0" borderId="91" applyNumberFormat="0" applyFill="0" applyAlignment="0" applyProtection="0"/>
    <xf numFmtId="0" fontId="15" fillId="0" borderId="92" applyNumberFormat="0" applyFill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90" applyNumberFormat="0" applyFont="0" applyAlignment="0" applyProtection="0"/>
    <xf numFmtId="0" fontId="2" fillId="43" borderId="90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90" applyNumberFormat="0" applyFont="0" applyAlignment="0" applyProtection="0"/>
    <xf numFmtId="0" fontId="1" fillId="43" borderId="90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90" applyNumberFormat="0" applyFont="0" applyAlignment="0" applyProtection="0"/>
    <xf numFmtId="0" fontId="1" fillId="43" borderId="90" applyNumberFormat="0" applyFont="0" applyAlignment="0" applyProtection="0"/>
    <xf numFmtId="0" fontId="1" fillId="0" borderId="0"/>
    <xf numFmtId="0" fontId="7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1" applyNumberFormat="0" applyAlignment="0" applyProtection="0"/>
    <xf numFmtId="0" fontId="10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91" applyNumberFormat="0" applyFill="0" applyAlignment="0" applyProtection="0"/>
    <xf numFmtId="0" fontId="15" fillId="0" borderId="92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0" borderId="6" applyNumberFormat="0" applyFill="0" applyAlignment="0" applyProtection="0"/>
    <xf numFmtId="0" fontId="19" fillId="6" borderId="0" applyNumberFormat="0" applyBorder="0" applyAlignment="0" applyProtection="0"/>
    <xf numFmtId="0" fontId="5" fillId="5" borderId="7" applyNumberFormat="0" applyFont="0" applyAlignment="0" applyProtection="0"/>
    <xf numFmtId="0" fontId="20" fillId="1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90" applyNumberFormat="0" applyFont="0" applyAlignment="0" applyProtection="0"/>
    <xf numFmtId="0" fontId="1" fillId="43" borderId="90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90" applyNumberFormat="0" applyFont="0" applyAlignment="0" applyProtection="0"/>
    <xf numFmtId="0" fontId="1" fillId="43" borderId="90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90" applyNumberFormat="0" applyFont="0" applyAlignment="0" applyProtection="0"/>
    <xf numFmtId="0" fontId="1" fillId="43" borderId="90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90" applyNumberFormat="0" applyFont="0" applyAlignment="0" applyProtection="0"/>
    <xf numFmtId="0" fontId="1" fillId="43" borderId="90" applyNumberFormat="0" applyFont="0" applyAlignment="0" applyProtection="0"/>
  </cellStyleXfs>
  <cellXfs count="1048">
    <xf numFmtId="0" fontId="0" fillId="0" borderId="0" xfId="0"/>
    <xf numFmtId="0" fontId="25" fillId="0" borderId="0" xfId="0" applyFont="1"/>
    <xf numFmtId="0" fontId="25" fillId="0" borderId="0" xfId="0" applyFont="1" applyFill="1"/>
    <xf numFmtId="14" fontId="25" fillId="0" borderId="0" xfId="0" applyNumberFormat="1" applyFont="1"/>
    <xf numFmtId="0" fontId="26" fillId="0" borderId="0" xfId="0" applyFont="1" applyFill="1" applyAlignment="1">
      <alignment vertical="center"/>
    </xf>
    <xf numFmtId="1" fontId="25" fillId="16" borderId="10" xfId="0" applyNumberFormat="1" applyFont="1" applyFill="1" applyBorder="1" applyAlignment="1">
      <alignment horizontal="center" vertical="center"/>
    </xf>
    <xf numFmtId="2" fontId="25" fillId="16" borderId="10" xfId="0" applyNumberFormat="1" applyFont="1" applyFill="1" applyBorder="1" applyAlignment="1">
      <alignment horizontal="center" vertical="center"/>
    </xf>
    <xf numFmtId="1" fontId="28" fillId="17" borderId="10" xfId="0" applyNumberFormat="1" applyFont="1" applyFill="1" applyBorder="1" applyAlignment="1">
      <alignment horizontal="center" vertical="center"/>
    </xf>
    <xf numFmtId="2" fontId="28" fillId="17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/>
    <xf numFmtId="0" fontId="25" fillId="0" borderId="0" xfId="0" applyFont="1" applyFill="1" applyBorder="1"/>
    <xf numFmtId="1" fontId="28" fillId="19" borderId="12" xfId="0" applyNumberFormat="1" applyFont="1" applyFill="1" applyBorder="1" applyAlignment="1">
      <alignment horizontal="center" vertical="center"/>
    </xf>
    <xf numFmtId="2" fontId="28" fillId="19" borderId="12" xfId="0" applyNumberFormat="1" applyFont="1" applyFill="1" applyBorder="1" applyAlignment="1">
      <alignment horizontal="center" vertical="center"/>
    </xf>
    <xf numFmtId="2" fontId="28" fillId="19" borderId="13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/>
    <xf numFmtId="0" fontId="27" fillId="0" borderId="0" xfId="0" applyFont="1" applyFill="1" applyBorder="1" applyAlignment="1">
      <alignment vertical="center" wrapText="1"/>
    </xf>
    <xf numFmtId="14" fontId="28" fillId="0" borderId="0" xfId="0" applyNumberFormat="1" applyFont="1" applyFill="1" applyBorder="1" applyAlignment="1"/>
    <xf numFmtId="0" fontId="28" fillId="0" borderId="0" xfId="0" applyFont="1" applyFill="1" applyBorder="1" applyAlignment="1"/>
    <xf numFmtId="0" fontId="30" fillId="0" borderId="0" xfId="0" applyFont="1" applyFill="1" applyBorder="1" applyAlignment="1">
      <alignment vertical="center" wrapText="1"/>
    </xf>
    <xf numFmtId="165" fontId="31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2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2" fontId="33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167" fontId="33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2" fontId="34" fillId="0" borderId="0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167" fontId="34" fillId="0" borderId="0" xfId="0" applyNumberFormat="1" applyFont="1" applyBorder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/>
    </xf>
    <xf numFmtId="166" fontId="36" fillId="17" borderId="14" xfId="0" applyNumberFormat="1" applyFont="1" applyFill="1" applyBorder="1" applyAlignment="1">
      <alignment horizontal="center" vertical="center"/>
    </xf>
    <xf numFmtId="1" fontId="31" fillId="16" borderId="14" xfId="0" applyNumberFormat="1" applyFont="1" applyFill="1" applyBorder="1" applyAlignment="1" applyProtection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 applyProtection="1">
      <alignment horizontal="center" vertical="center"/>
    </xf>
    <xf numFmtId="1" fontId="35" fillId="0" borderId="0" xfId="0" applyNumberFormat="1" applyFont="1" applyFill="1" applyBorder="1" applyAlignment="1" applyProtection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/>
    </xf>
    <xf numFmtId="166" fontId="31" fillId="17" borderId="14" xfId="0" applyNumberFormat="1" applyFont="1" applyFill="1" applyBorder="1" applyAlignment="1">
      <alignment horizontal="center" vertical="center"/>
    </xf>
    <xf numFmtId="165" fontId="34" fillId="16" borderId="15" xfId="0" applyNumberFormat="1" applyFont="1" applyFill="1" applyBorder="1" applyAlignment="1">
      <alignment horizontal="center" vertical="center"/>
    </xf>
    <xf numFmtId="166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165" fontId="31" fillId="17" borderId="17" xfId="0" applyNumberFormat="1" applyFont="1" applyFill="1" applyBorder="1" applyAlignment="1">
      <alignment horizontal="center" vertical="center" wrapText="1"/>
    </xf>
    <xf numFmtId="0" fontId="31" fillId="17" borderId="12" xfId="0" applyFont="1" applyFill="1" applyBorder="1" applyAlignment="1">
      <alignment horizontal="center" vertical="center" wrapText="1"/>
    </xf>
    <xf numFmtId="166" fontId="31" fillId="17" borderId="12" xfId="0" applyNumberFormat="1" applyFont="1" applyFill="1" applyBorder="1" applyAlignment="1">
      <alignment horizontal="center" vertical="center" wrapText="1"/>
    </xf>
    <xf numFmtId="2" fontId="31" fillId="17" borderId="12" xfId="0" applyNumberFormat="1" applyFont="1" applyFill="1" applyBorder="1" applyAlignment="1">
      <alignment horizontal="center" vertical="center" wrapText="1"/>
    </xf>
    <xf numFmtId="2" fontId="39" fillId="17" borderId="12" xfId="0" applyNumberFormat="1" applyFont="1" applyFill="1" applyBorder="1" applyAlignment="1">
      <alignment horizontal="center" vertical="center" wrapText="1"/>
    </xf>
    <xf numFmtId="1" fontId="39" fillId="17" borderId="12" xfId="0" applyNumberFormat="1" applyFont="1" applyFill="1" applyBorder="1" applyAlignment="1">
      <alignment horizontal="center" vertical="center" wrapText="1"/>
    </xf>
    <xf numFmtId="1" fontId="39" fillId="17" borderId="18" xfId="0" applyNumberFormat="1" applyFont="1" applyFill="1" applyBorder="1" applyAlignment="1">
      <alignment horizontal="center" vertical="center" wrapText="1"/>
    </xf>
    <xf numFmtId="167" fontId="31" fillId="17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65" fontId="0" fillId="16" borderId="19" xfId="0" applyNumberFormat="1" applyFill="1" applyBorder="1" applyAlignment="1" applyProtection="1">
      <alignment horizontal="center" vertical="center"/>
      <protection locked="0"/>
    </xf>
    <xf numFmtId="0" fontId="0" fillId="16" borderId="0" xfId="0" applyFill="1"/>
    <xf numFmtId="166" fontId="0" fillId="16" borderId="19" xfId="0" applyNumberFormat="1" applyFill="1" applyBorder="1" applyAlignment="1" applyProtection="1">
      <alignment horizontal="right" vertical="center"/>
      <protection locked="0"/>
    </xf>
    <xf numFmtId="166" fontId="0" fillId="16" borderId="19" xfId="0" applyNumberFormat="1" applyFill="1" applyBorder="1" applyAlignment="1" applyProtection="1">
      <alignment horizontal="center" vertical="center"/>
      <protection locked="0"/>
    </xf>
    <xf numFmtId="0" fontId="0" fillId="16" borderId="19" xfId="0" applyFill="1" applyBorder="1" applyAlignment="1" applyProtection="1">
      <alignment horizontal="center" vertical="center"/>
      <protection locked="0"/>
    </xf>
    <xf numFmtId="2" fontId="0" fillId="16" borderId="19" xfId="0" applyNumberFormat="1" applyFill="1" applyBorder="1" applyAlignment="1" applyProtection="1">
      <alignment horizontal="center" vertical="center"/>
      <protection locked="0"/>
    </xf>
    <xf numFmtId="1" fontId="0" fillId="16" borderId="19" xfId="0" applyNumberFormat="1" applyFill="1" applyBorder="1" applyAlignment="1" applyProtection="1">
      <alignment horizontal="center" vertical="center"/>
      <protection locked="0"/>
    </xf>
    <xf numFmtId="49" fontId="0" fillId="16" borderId="19" xfId="0" applyNumberFormat="1" applyFill="1" applyBorder="1" applyAlignment="1" applyProtection="1">
      <alignment horizontal="center" vertical="center"/>
      <protection locked="0"/>
    </xf>
    <xf numFmtId="1" fontId="40" fillId="16" borderId="19" xfId="0" applyNumberFormat="1" applyFont="1" applyFill="1" applyBorder="1" applyAlignment="1" applyProtection="1">
      <alignment horizontal="center" vertical="center" wrapText="1"/>
      <protection locked="0"/>
    </xf>
    <xf numFmtId="167" fontId="0" fillId="16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165" fontId="0" fillId="16" borderId="20" xfId="0" applyNumberFormat="1" applyFill="1" applyBorder="1" applyProtection="1">
      <protection locked="0"/>
    </xf>
    <xf numFmtId="166" fontId="0" fillId="16" borderId="20" xfId="0" applyNumberFormat="1" applyFill="1" applyBorder="1" applyAlignment="1" applyProtection="1">
      <alignment horizontal="center" vertical="center"/>
    </xf>
    <xf numFmtId="166" fontId="0" fillId="16" borderId="20" xfId="0" applyNumberFormat="1" applyFill="1" applyBorder="1" applyAlignment="1" applyProtection="1">
      <alignment horizontal="center" vertical="center"/>
      <protection locked="0"/>
    </xf>
    <xf numFmtId="167" fontId="0" fillId="16" borderId="20" xfId="0" applyNumberFormat="1" applyFill="1" applyBorder="1" applyAlignment="1" applyProtection="1">
      <alignment horizontal="center" vertical="center"/>
      <protection locked="0"/>
    </xf>
    <xf numFmtId="165" fontId="0" fillId="16" borderId="20" xfId="0" applyNumberFormat="1" applyFill="1" applyBorder="1" applyAlignment="1" applyProtection="1">
      <alignment horizontal="center" vertical="center"/>
      <protection locked="0"/>
    </xf>
    <xf numFmtId="165" fontId="0" fillId="16" borderId="20" xfId="0" applyNumberFormat="1" applyFill="1" applyBorder="1" applyAlignment="1" applyProtection="1">
      <alignment horizontal="center"/>
      <protection locked="0"/>
    </xf>
    <xf numFmtId="0" fontId="0" fillId="16" borderId="20" xfId="0" applyFill="1" applyBorder="1" applyAlignment="1" applyProtection="1">
      <alignment horizontal="center"/>
      <protection locked="0"/>
    </xf>
    <xf numFmtId="166" fontId="0" fillId="16" borderId="19" xfId="0" applyNumberFormat="1" applyFill="1" applyBorder="1" applyAlignment="1" applyProtection="1">
      <alignment horizontal="center" vertical="center"/>
    </xf>
    <xf numFmtId="166" fontId="0" fillId="16" borderId="20" xfId="0" applyNumberFormat="1" applyFill="1" applyBorder="1" applyAlignment="1" applyProtection="1">
      <alignment horizontal="center"/>
      <protection locked="0"/>
    </xf>
    <xf numFmtId="0" fontId="11" fillId="16" borderId="20" xfId="0" applyFont="1" applyFill="1" applyBorder="1" applyAlignment="1" applyProtection="1">
      <alignment horizontal="center"/>
      <protection locked="0"/>
    </xf>
    <xf numFmtId="0" fontId="0" fillId="16" borderId="20" xfId="0" applyFill="1" applyBorder="1" applyProtection="1">
      <protection locked="0"/>
    </xf>
    <xf numFmtId="165" fontId="0" fillId="16" borderId="11" xfId="0" applyNumberFormat="1" applyFill="1" applyBorder="1" applyAlignment="1" applyProtection="1">
      <alignment horizontal="center"/>
      <protection locked="0"/>
    </xf>
    <xf numFmtId="0" fontId="0" fillId="16" borderId="11" xfId="0" applyFill="1" applyBorder="1" applyProtection="1">
      <protection locked="0"/>
    </xf>
    <xf numFmtId="0" fontId="0" fillId="16" borderId="20" xfId="0" applyFill="1" applyBorder="1" applyAlignment="1" applyProtection="1">
      <alignment horizontal="center" vertical="center"/>
      <protection locked="0"/>
    </xf>
    <xf numFmtId="2" fontId="0" fillId="16" borderId="20" xfId="0" applyNumberFormat="1" applyFill="1" applyBorder="1" applyAlignment="1" applyProtection="1">
      <alignment horizontal="center" vertical="center"/>
      <protection locked="0"/>
    </xf>
    <xf numFmtId="2" fontId="11" fillId="16" borderId="20" xfId="0" applyNumberFormat="1" applyFont="1" applyFill="1" applyBorder="1" applyAlignment="1" applyProtection="1">
      <alignment horizontal="center" vertical="center"/>
      <protection locked="0"/>
    </xf>
    <xf numFmtId="1" fontId="0" fillId="16" borderId="20" xfId="0" applyNumberFormat="1" applyFill="1" applyBorder="1" applyAlignment="1" applyProtection="1">
      <alignment horizontal="center" vertical="center"/>
      <protection locked="0"/>
    </xf>
    <xf numFmtId="1" fontId="0" fillId="16" borderId="11" xfId="0" applyNumberFormat="1" applyFill="1" applyBorder="1" applyAlignment="1" applyProtection="1">
      <alignment horizontal="center" vertical="center"/>
      <protection locked="0"/>
    </xf>
    <xf numFmtId="49" fontId="0" fillId="16" borderId="20" xfId="0" applyNumberFormat="1" applyFill="1" applyBorder="1" applyAlignment="1" applyProtection="1">
      <alignment horizontal="center" vertical="center"/>
      <protection locked="0"/>
    </xf>
    <xf numFmtId="0" fontId="0" fillId="16" borderId="11" xfId="0" applyFill="1" applyBorder="1" applyAlignment="1" applyProtection="1">
      <alignment horizontal="center" vertical="center"/>
      <protection locked="0"/>
    </xf>
    <xf numFmtId="2" fontId="0" fillId="16" borderId="11" xfId="0" applyNumberFormat="1" applyFill="1" applyBorder="1" applyAlignment="1" applyProtection="1">
      <alignment horizontal="center" vertical="center"/>
      <protection locked="0"/>
    </xf>
    <xf numFmtId="1" fontId="0" fillId="16" borderId="20" xfId="0" applyNumberFormat="1" applyFill="1" applyBorder="1" applyAlignment="1" applyProtection="1">
      <alignment horizontal="center"/>
      <protection locked="0"/>
    </xf>
    <xf numFmtId="49" fontId="0" fillId="16" borderId="20" xfId="0" applyNumberFormat="1" applyFill="1" applyBorder="1" applyAlignment="1" applyProtection="1">
      <alignment horizontal="center"/>
      <protection locked="0"/>
    </xf>
    <xf numFmtId="167" fontId="0" fillId="16" borderId="11" xfId="0" applyNumberFormat="1" applyFill="1" applyBorder="1" applyAlignment="1" applyProtection="1">
      <alignment horizontal="center" vertical="center"/>
      <protection locked="0"/>
    </xf>
    <xf numFmtId="1" fontId="11" fillId="16" borderId="20" xfId="0" applyNumberFormat="1" applyFont="1" applyFill="1" applyBorder="1" applyAlignment="1" applyProtection="1">
      <alignment horizontal="center" vertical="center"/>
      <protection locked="0"/>
    </xf>
    <xf numFmtId="167" fontId="11" fillId="16" borderId="20" xfId="0" applyNumberFormat="1" applyFont="1" applyFill="1" applyBorder="1" applyAlignment="1" applyProtection="1">
      <alignment horizontal="center" vertical="center"/>
      <protection locked="0"/>
    </xf>
    <xf numFmtId="0" fontId="0" fillId="16" borderId="20" xfId="0" applyFill="1" applyBorder="1" applyAlignment="1" applyProtection="1">
      <protection locked="0"/>
    </xf>
    <xf numFmtId="0" fontId="11" fillId="16" borderId="20" xfId="0" applyNumberFormat="1" applyFont="1" applyFill="1" applyBorder="1" applyAlignment="1" applyProtection="1">
      <alignment horizontal="center" vertical="center"/>
      <protection locked="0"/>
    </xf>
    <xf numFmtId="166" fontId="0" fillId="16" borderId="20" xfId="0" applyNumberFormat="1" applyFill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left" vertical="center"/>
    </xf>
    <xf numFmtId="0" fontId="0" fillId="0" borderId="0" xfId="0" applyAlignment="1"/>
    <xf numFmtId="165" fontId="33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0" fontId="35" fillId="0" borderId="0" xfId="0" applyFont="1" applyAlignment="1"/>
    <xf numFmtId="165" fontId="34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168" fontId="35" fillId="0" borderId="0" xfId="0" applyNumberFormat="1" applyFont="1" applyAlignment="1">
      <alignment horizontal="center" vertical="center"/>
    </xf>
    <xf numFmtId="165" fontId="0" fillId="20" borderId="20" xfId="0" applyNumberFormat="1" applyFill="1" applyBorder="1" applyAlignment="1" applyProtection="1">
      <alignment horizontal="center" vertical="center"/>
      <protection locked="0"/>
    </xf>
    <xf numFmtId="166" fontId="0" fillId="20" borderId="20" xfId="0" applyNumberFormat="1" applyFill="1" applyBorder="1" applyAlignment="1" applyProtection="1">
      <alignment horizontal="center"/>
      <protection locked="0"/>
    </xf>
    <xf numFmtId="0" fontId="0" fillId="20" borderId="20" xfId="0" applyFill="1" applyBorder="1" applyAlignment="1" applyProtection="1">
      <alignment horizontal="center" vertical="center"/>
      <protection locked="0"/>
    </xf>
    <xf numFmtId="0" fontId="11" fillId="20" borderId="20" xfId="0" applyFont="1" applyFill="1" applyBorder="1" applyAlignment="1" applyProtection="1">
      <alignment horizontal="center" vertical="center"/>
      <protection locked="0"/>
    </xf>
    <xf numFmtId="165" fontId="0" fillId="21" borderId="20" xfId="0" applyNumberFormat="1" applyFill="1" applyBorder="1" applyAlignment="1" applyProtection="1">
      <alignment horizontal="center" vertical="center"/>
      <protection locked="0"/>
    </xf>
    <xf numFmtId="0" fontId="0" fillId="21" borderId="20" xfId="0" applyFill="1" applyBorder="1" applyAlignment="1" applyProtection="1">
      <alignment horizontal="center" vertical="center"/>
      <protection locked="0"/>
    </xf>
    <xf numFmtId="166" fontId="0" fillId="21" borderId="19" xfId="0" applyNumberFormat="1" applyFill="1" applyBorder="1" applyAlignment="1" applyProtection="1">
      <alignment horizontal="center" vertical="center"/>
    </xf>
    <xf numFmtId="0" fontId="11" fillId="21" borderId="20" xfId="0" applyFont="1" applyFill="1" applyBorder="1" applyAlignment="1" applyProtection="1">
      <alignment horizontal="center" vertical="center"/>
      <protection locked="0"/>
    </xf>
    <xf numFmtId="2" fontId="0" fillId="21" borderId="20" xfId="0" applyNumberFormat="1" applyFill="1" applyBorder="1" applyAlignment="1" applyProtection="1">
      <alignment horizontal="center" vertical="center"/>
      <protection locked="0"/>
    </xf>
    <xf numFmtId="1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0" fillId="21" borderId="20" xfId="0" applyNumberFormat="1" applyFill="1" applyBorder="1" applyAlignment="1" applyProtection="1">
      <alignment horizontal="center" vertical="center"/>
      <protection locked="0"/>
    </xf>
    <xf numFmtId="1" fontId="40" fillId="21" borderId="20" xfId="0" applyNumberFormat="1" applyFont="1" applyFill="1" applyBorder="1" applyAlignment="1" applyProtection="1">
      <alignment horizontal="center" vertical="center"/>
      <protection locked="0"/>
    </xf>
    <xf numFmtId="168" fontId="0" fillId="21" borderId="20" xfId="0" applyNumberFormat="1" applyFill="1" applyBorder="1" applyAlignment="1" applyProtection="1">
      <alignment horizontal="center" vertical="center"/>
      <protection locked="0"/>
    </xf>
    <xf numFmtId="166" fontId="0" fillId="21" borderId="20" xfId="0" applyNumberFormat="1" applyFill="1" applyBorder="1" applyAlignment="1" applyProtection="1">
      <alignment horizontal="center"/>
      <protection locked="0"/>
    </xf>
    <xf numFmtId="0" fontId="0" fillId="21" borderId="20" xfId="0" applyFill="1" applyBorder="1" applyAlignment="1" applyProtection="1">
      <protection locked="0"/>
    </xf>
    <xf numFmtId="1" fontId="0" fillId="21" borderId="20" xfId="0" applyNumberFormat="1" applyFill="1" applyBorder="1" applyAlignment="1" applyProtection="1">
      <alignment horizontal="center" vertical="center"/>
      <protection locked="0"/>
    </xf>
    <xf numFmtId="0" fontId="0" fillId="21" borderId="20" xfId="0" applyFill="1" applyBorder="1" applyProtection="1">
      <protection locked="0"/>
    </xf>
    <xf numFmtId="0" fontId="0" fillId="0" borderId="0" xfId="0" applyFill="1" applyBorder="1"/>
    <xf numFmtId="169" fontId="0" fillId="0" borderId="0" xfId="0" applyNumberFormat="1" applyFill="1" applyBorder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 horizontal="center"/>
    </xf>
    <xf numFmtId="165" fontId="35" fillId="0" borderId="0" xfId="0" applyNumberFormat="1" applyFont="1"/>
    <xf numFmtId="165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165" fontId="0" fillId="0" borderId="0" xfId="0" applyNumberFormat="1" applyBorder="1"/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49" fontId="48" fillId="0" borderId="0" xfId="0" applyNumberFormat="1" applyFont="1" applyFill="1" applyBorder="1" applyAlignment="1">
      <alignment horizontal="center" vertical="center" wrapText="1"/>
    </xf>
    <xf numFmtId="165" fontId="49" fillId="19" borderId="22" xfId="0" applyNumberFormat="1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 applyProtection="1">
      <alignment horizontal="center" vertical="center"/>
    </xf>
    <xf numFmtId="165" fontId="49" fillId="18" borderId="15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/>
    <xf numFmtId="166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1" fontId="31" fillId="0" borderId="0" xfId="0" applyNumberFormat="1" applyFont="1" applyAlignment="1">
      <alignment horizontal="center" vertical="center"/>
    </xf>
    <xf numFmtId="165" fontId="45" fillId="19" borderId="17" xfId="0" applyNumberFormat="1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166" fontId="45" fillId="19" borderId="12" xfId="0" applyNumberFormat="1" applyFont="1" applyFill="1" applyBorder="1" applyAlignment="1">
      <alignment horizontal="center" vertical="center" wrapText="1"/>
    </xf>
    <xf numFmtId="0" fontId="45" fillId="19" borderId="12" xfId="0" applyNumberFormat="1" applyFont="1" applyFill="1" applyBorder="1" applyAlignment="1">
      <alignment horizontal="center" vertical="center" wrapText="1"/>
    </xf>
    <xf numFmtId="2" fontId="45" fillId="19" borderId="12" xfId="0" applyNumberFormat="1" applyFont="1" applyFill="1" applyBorder="1" applyAlignment="1">
      <alignment horizontal="center" vertical="center" wrapText="1"/>
    </xf>
    <xf numFmtId="2" fontId="50" fillId="19" borderId="12" xfId="0" applyNumberFormat="1" applyFont="1" applyFill="1" applyBorder="1" applyAlignment="1">
      <alignment horizontal="center" vertical="center" wrapText="1"/>
    </xf>
    <xf numFmtId="2" fontId="50" fillId="19" borderId="18" xfId="0" applyNumberFormat="1" applyFont="1" applyFill="1" applyBorder="1" applyAlignment="1">
      <alignment horizontal="center" vertical="center" wrapText="1"/>
    </xf>
    <xf numFmtId="167" fontId="45" fillId="19" borderId="12" xfId="0" applyNumberFormat="1" applyFont="1" applyFill="1" applyBorder="1" applyAlignment="1">
      <alignment horizontal="center" vertical="center" wrapText="1"/>
    </xf>
    <xf numFmtId="2" fontId="11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40" fillId="18" borderId="19" xfId="0" applyNumberFormat="1" applyFont="1" applyFill="1" applyBorder="1" applyAlignment="1" applyProtection="1">
      <alignment horizontal="center" vertical="center" wrapText="1"/>
      <protection locked="0"/>
    </xf>
    <xf numFmtId="165" fontId="11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18" borderId="20" xfId="0" applyFont="1" applyFill="1" applyBorder="1" applyAlignment="1" applyProtection="1">
      <alignment horizontal="left" vertical="center" wrapText="1"/>
      <protection locked="0"/>
    </xf>
    <xf numFmtId="166" fontId="11" fillId="18" borderId="20" xfId="0" applyNumberFormat="1" applyFont="1" applyFill="1" applyBorder="1" applyAlignment="1" applyProtection="1">
      <alignment horizontal="center" vertical="center" wrapText="1"/>
    </xf>
    <xf numFmtId="0" fontId="11" fillId="18" borderId="20" xfId="0" applyFont="1" applyFill="1" applyBorder="1" applyAlignment="1" applyProtection="1">
      <alignment horizontal="center" vertical="center" wrapText="1"/>
      <protection locked="0"/>
    </xf>
    <xf numFmtId="0" fontId="11" fillId="18" borderId="20" xfId="0" applyNumberFormat="1" applyFont="1" applyFill="1" applyBorder="1" applyAlignment="1" applyProtection="1">
      <alignment horizontal="center" vertical="center" wrapText="1"/>
      <protection locked="0"/>
    </xf>
    <xf numFmtId="2" fontId="11" fillId="18" borderId="20" xfId="0" applyNumberFormat="1" applyFont="1" applyFill="1" applyBorder="1" applyAlignment="1" applyProtection="1">
      <alignment horizontal="center" vertical="center" wrapText="1"/>
      <protection locked="0"/>
    </xf>
    <xf numFmtId="1" fontId="1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20" xfId="0" applyNumberFormat="1" applyFill="1" applyBorder="1" applyAlignment="1" applyProtection="1">
      <alignment horizontal="center" vertical="center"/>
      <protection locked="0"/>
    </xf>
    <xf numFmtId="167" fontId="0" fillId="18" borderId="20" xfId="0" applyNumberFormat="1" applyFill="1" applyBorder="1" applyAlignment="1" applyProtection="1">
      <alignment horizontal="center" vertical="center"/>
      <protection locked="0"/>
    </xf>
    <xf numFmtId="0" fontId="0" fillId="18" borderId="20" xfId="0" applyFill="1" applyBorder="1" applyProtection="1">
      <protection locked="0"/>
    </xf>
    <xf numFmtId="49" fontId="1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20" xfId="0" applyNumberFormat="1" applyFill="1" applyBorder="1" applyAlignment="1" applyProtection="1">
      <alignment horizontal="center" vertical="center" wrapText="1"/>
      <protection locked="0"/>
    </xf>
    <xf numFmtId="49" fontId="35" fillId="18" borderId="20" xfId="0" applyNumberFormat="1" applyFont="1" applyFill="1" applyBorder="1" applyAlignment="1" applyProtection="1">
      <alignment horizontal="center" vertical="center"/>
      <protection locked="0"/>
    </xf>
    <xf numFmtId="49" fontId="11" fillId="18" borderId="20" xfId="0" applyNumberFormat="1" applyFont="1" applyFill="1" applyBorder="1" applyAlignment="1" applyProtection="1">
      <alignment horizontal="center" vertical="center"/>
      <protection locked="0"/>
    </xf>
    <xf numFmtId="0" fontId="11" fillId="18" borderId="23" xfId="0" applyFont="1" applyFill="1" applyBorder="1" applyAlignment="1" applyProtection="1">
      <alignment horizontal="left" vertical="center" wrapText="1"/>
      <protection locked="0"/>
    </xf>
    <xf numFmtId="0" fontId="0" fillId="18" borderId="20" xfId="0" applyFill="1" applyBorder="1" applyAlignment="1" applyProtection="1">
      <alignment horizontal="left"/>
      <protection locked="0"/>
    </xf>
    <xf numFmtId="0" fontId="0" fillId="18" borderId="0" xfId="0" applyFill="1"/>
    <xf numFmtId="2" fontId="11" fillId="18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20" xfId="0" applyFill="1" applyBorder="1" applyAlignment="1" applyProtection="1">
      <alignment vertical="center"/>
      <protection locked="0"/>
    </xf>
    <xf numFmtId="165" fontId="0" fillId="18" borderId="20" xfId="0" applyNumberFormat="1" applyFill="1" applyBorder="1" applyAlignment="1" applyProtection="1">
      <alignment horizontal="center"/>
      <protection locked="0"/>
    </xf>
    <xf numFmtId="0" fontId="0" fillId="18" borderId="20" xfId="0" applyFill="1" applyBorder="1" applyAlignment="1" applyProtection="1">
      <alignment horizontal="center"/>
      <protection locked="0"/>
    </xf>
    <xf numFmtId="0" fontId="11" fillId="18" borderId="20" xfId="0" applyFont="1" applyFill="1" applyBorder="1" applyAlignment="1" applyProtection="1">
      <alignment horizontal="center" vertical="center"/>
      <protection locked="0"/>
    </xf>
    <xf numFmtId="0" fontId="11" fillId="18" borderId="20" xfId="0" applyNumberFormat="1" applyFont="1" applyFill="1" applyBorder="1" applyAlignment="1" applyProtection="1">
      <alignment horizontal="center" vertical="center"/>
      <protection locked="0"/>
    </xf>
    <xf numFmtId="2" fontId="11" fillId="18" borderId="20" xfId="0" applyNumberFormat="1" applyFont="1" applyFill="1" applyBorder="1" applyAlignment="1" applyProtection="1">
      <alignment horizontal="center" vertical="center"/>
      <protection locked="0"/>
    </xf>
    <xf numFmtId="1" fontId="0" fillId="18" borderId="20" xfId="0" applyNumberFormat="1" applyFill="1" applyBorder="1" applyAlignment="1" applyProtection="1">
      <alignment horizontal="center" vertical="center"/>
      <protection locked="0"/>
    </xf>
    <xf numFmtId="0" fontId="0" fillId="18" borderId="20" xfId="0" applyFill="1" applyBorder="1" applyAlignment="1" applyProtection="1">
      <alignment horizontal="center" vertical="center"/>
      <protection locked="0"/>
    </xf>
    <xf numFmtId="16" fontId="11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20" xfId="0" applyNumberFormat="1" applyFill="1" applyBorder="1" applyAlignment="1" applyProtection="1">
      <alignment horizontal="center" vertical="center"/>
      <protection locked="0"/>
    </xf>
    <xf numFmtId="2" fontId="0" fillId="18" borderId="20" xfId="0" applyNumberFormat="1" applyFill="1" applyBorder="1" applyAlignment="1" applyProtection="1">
      <alignment horizontal="center" vertical="center"/>
      <protection locked="0"/>
    </xf>
    <xf numFmtId="16" fontId="0" fillId="18" borderId="20" xfId="0" applyNumberFormat="1" applyFill="1" applyBorder="1" applyAlignment="1" applyProtection="1">
      <alignment horizontal="center"/>
      <protection locked="0"/>
    </xf>
    <xf numFmtId="165" fontId="11" fillId="18" borderId="20" xfId="0" applyNumberFormat="1" applyFont="1" applyFill="1" applyBorder="1" applyAlignment="1" applyProtection="1">
      <alignment horizontal="left" vertical="center"/>
      <protection locked="0"/>
    </xf>
    <xf numFmtId="0" fontId="11" fillId="18" borderId="20" xfId="0" applyFont="1" applyFill="1" applyBorder="1" applyAlignment="1" applyProtection="1">
      <alignment horizontal="left"/>
      <protection locked="0"/>
    </xf>
    <xf numFmtId="0" fontId="11" fillId="18" borderId="20" xfId="0" applyFont="1" applyFill="1" applyBorder="1" applyAlignment="1" applyProtection="1">
      <alignment horizontal="left" vertical="center"/>
      <protection locked="0"/>
    </xf>
    <xf numFmtId="0" fontId="11" fillId="18" borderId="20" xfId="0" applyNumberFormat="1" applyFont="1" applyFill="1" applyBorder="1" applyAlignment="1" applyProtection="1">
      <alignment horizontal="left" vertical="center"/>
      <protection locked="0"/>
    </xf>
    <xf numFmtId="2" fontId="11" fillId="18" borderId="20" xfId="0" applyNumberFormat="1" applyFont="1" applyFill="1" applyBorder="1" applyAlignment="1" applyProtection="1">
      <alignment horizontal="left" vertical="center"/>
      <protection locked="0"/>
    </xf>
    <xf numFmtId="165" fontId="0" fillId="18" borderId="20" xfId="0" applyNumberFormat="1" applyFill="1" applyBorder="1" applyAlignment="1" applyProtection="1">
      <alignment horizontal="center" vertical="center"/>
      <protection locked="0"/>
    </xf>
    <xf numFmtId="0" fontId="11" fillId="18" borderId="20" xfId="0" applyFont="1" applyFill="1" applyBorder="1" applyAlignment="1" applyProtection="1">
      <alignment horizontal="center"/>
      <protection locked="0"/>
    </xf>
    <xf numFmtId="1" fontId="11" fillId="18" borderId="20" xfId="0" applyNumberFormat="1" applyFont="1" applyFill="1" applyBorder="1" applyAlignment="1" applyProtection="1">
      <alignment horizontal="center" vertical="center"/>
      <protection locked="0"/>
    </xf>
    <xf numFmtId="165" fontId="0" fillId="18" borderId="20" xfId="0" applyNumberFormat="1" applyFill="1" applyBorder="1" applyProtection="1">
      <protection locked="0"/>
    </xf>
    <xf numFmtId="2" fontId="40" fillId="18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66" fontId="1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65" fontId="31" fillId="23" borderId="24" xfId="0" applyNumberFormat="1" applyFont="1" applyFill="1" applyBorder="1" applyAlignment="1">
      <alignment horizontal="center" vertical="center"/>
    </xf>
    <xf numFmtId="0" fontId="31" fillId="23" borderId="25" xfId="0" applyFont="1" applyFill="1" applyBorder="1" applyAlignment="1">
      <alignment horizontal="center" vertical="center"/>
    </xf>
    <xf numFmtId="166" fontId="31" fillId="23" borderId="25" xfId="0" applyNumberFormat="1" applyFont="1" applyFill="1" applyBorder="1" applyAlignment="1">
      <alignment horizontal="center" vertical="center" wrapText="1"/>
    </xf>
    <xf numFmtId="0" fontId="31" fillId="23" borderId="25" xfId="0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4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20" xfId="0" applyNumberFormat="1" applyFill="1" applyBorder="1" applyAlignment="1" applyProtection="1">
      <alignment horizontal="center" vertical="center"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66" fontId="11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20" xfId="0" applyNumberFormat="1" applyFill="1" applyBorder="1" applyAlignment="1" applyProtection="1">
      <alignment horizontal="center"/>
      <protection locked="0"/>
    </xf>
    <xf numFmtId="166" fontId="0" fillId="0" borderId="20" xfId="0" applyNumberForma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166" fontId="11" fillId="0" borderId="20" xfId="0" applyNumberFormat="1" applyFont="1" applyFill="1" applyBorder="1" applyAlignment="1" applyProtection="1">
      <alignment horizontal="center"/>
      <protection locked="0"/>
    </xf>
    <xf numFmtId="169" fontId="0" fillId="0" borderId="20" xfId="0" applyNumberFormat="1" applyFill="1" applyBorder="1" applyAlignment="1">
      <alignment vertical="center"/>
    </xf>
    <xf numFmtId="169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1" fillId="20" borderId="20" xfId="0" applyFont="1" applyFill="1" applyBorder="1" applyProtection="1">
      <protection locked="0"/>
    </xf>
    <xf numFmtId="49" fontId="11" fillId="20" borderId="2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2" fontId="25" fillId="25" borderId="10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/>
    </xf>
    <xf numFmtId="164" fontId="25" fillId="26" borderId="10" xfId="0" applyNumberFormat="1" applyFont="1" applyFill="1" applyBorder="1" applyAlignment="1">
      <alignment horizontal="center" vertical="center"/>
    </xf>
    <xf numFmtId="1" fontId="25" fillId="16" borderId="30" xfId="0" applyNumberFormat="1" applyFont="1" applyFill="1" applyBorder="1" applyAlignment="1">
      <alignment horizontal="center" vertical="center"/>
    </xf>
    <xf numFmtId="165" fontId="34" fillId="17" borderId="31" xfId="0" applyNumberFormat="1" applyFont="1" applyFill="1" applyBorder="1" applyAlignment="1">
      <alignment horizontal="center" vertical="center"/>
    </xf>
    <xf numFmtId="1" fontId="58" fillId="27" borderId="33" xfId="0" applyNumberFormat="1" applyFont="1" applyFill="1" applyBorder="1" applyAlignment="1">
      <alignment horizontal="center" vertical="center"/>
    </xf>
    <xf numFmtId="2" fontId="58" fillId="27" borderId="33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2" fillId="0" borderId="0" xfId="0" applyNumberFormat="1" applyFont="1" applyAlignment="1">
      <alignment vertical="center"/>
    </xf>
    <xf numFmtId="1" fontId="31" fillId="17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1" fontId="35" fillId="0" borderId="0" xfId="0" applyNumberFormat="1" applyFont="1" applyAlignment="1">
      <alignment horizontal="center"/>
    </xf>
    <xf numFmtId="0" fontId="40" fillId="20" borderId="25" xfId="0" applyFont="1" applyFill="1" applyBorder="1" applyAlignment="1" applyProtection="1">
      <alignment horizontal="center" vertical="center"/>
      <protection locked="0"/>
    </xf>
    <xf numFmtId="165" fontId="59" fillId="22" borderId="31" xfId="0" applyNumberFormat="1" applyFont="1" applyFill="1" applyBorder="1" applyAlignment="1">
      <alignment horizontal="center" vertical="center"/>
    </xf>
    <xf numFmtId="165" fontId="59" fillId="20" borderId="15" xfId="0" applyNumberFormat="1" applyFont="1" applyFill="1" applyBorder="1" applyAlignment="1">
      <alignment horizontal="center" vertical="center"/>
    </xf>
    <xf numFmtId="0" fontId="31" fillId="0" borderId="0" xfId="0" applyFont="1"/>
    <xf numFmtId="0" fontId="0" fillId="28" borderId="20" xfId="0" applyFill="1" applyBorder="1"/>
    <xf numFmtId="0" fontId="31" fillId="29" borderId="20" xfId="0" applyFont="1" applyFill="1" applyBorder="1" applyAlignment="1">
      <alignment horizontal="center" vertical="center" wrapText="1"/>
    </xf>
    <xf numFmtId="0" fontId="25" fillId="28" borderId="10" xfId="0" applyFont="1" applyFill="1" applyBorder="1"/>
    <xf numFmtId="165" fontId="31" fillId="24" borderId="17" xfId="0" applyNumberFormat="1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166" fontId="31" fillId="24" borderId="12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2" fontId="31" fillId="24" borderId="12" xfId="0" applyNumberFormat="1" applyFont="1" applyFill="1" applyBorder="1" applyAlignment="1">
      <alignment horizontal="center" vertical="center" wrapText="1"/>
    </xf>
    <xf numFmtId="2" fontId="39" fillId="24" borderId="12" xfId="0" applyNumberFormat="1" applyFont="1" applyFill="1" applyBorder="1" applyAlignment="1">
      <alignment horizontal="center" vertical="center" wrapText="1"/>
    </xf>
    <xf numFmtId="2" fontId="39" fillId="24" borderId="18" xfId="0" applyNumberFormat="1" applyFont="1" applyFill="1" applyBorder="1" applyAlignment="1">
      <alignment horizontal="center" vertical="center" wrapText="1"/>
    </xf>
    <xf numFmtId="165" fontId="0" fillId="30" borderId="20" xfId="0" applyNumberFormat="1" applyFill="1" applyBorder="1" applyAlignment="1" applyProtection="1">
      <alignment horizontal="center" vertical="center"/>
      <protection locked="0"/>
    </xf>
    <xf numFmtId="0" fontId="0" fillId="30" borderId="20" xfId="0" applyFill="1" applyBorder="1" applyProtection="1">
      <protection locked="0"/>
    </xf>
    <xf numFmtId="0" fontId="0" fillId="30" borderId="20" xfId="0" applyFill="1" applyBorder="1" applyAlignment="1" applyProtection="1">
      <alignment horizontal="center" vertical="center"/>
      <protection locked="0"/>
    </xf>
    <xf numFmtId="0" fontId="11" fillId="30" borderId="20" xfId="0" applyFont="1" applyFill="1" applyBorder="1" applyAlignment="1" applyProtection="1">
      <alignment horizontal="center" vertical="center"/>
      <protection locked="0"/>
    </xf>
    <xf numFmtId="2" fontId="0" fillId="30" borderId="20" xfId="0" applyNumberFormat="1" applyFill="1" applyBorder="1" applyAlignment="1" applyProtection="1">
      <alignment horizontal="center" vertical="center"/>
      <protection locked="0"/>
    </xf>
    <xf numFmtId="0" fontId="11" fillId="30" borderId="20" xfId="0" applyFont="1" applyFill="1" applyBorder="1" applyAlignment="1" applyProtection="1">
      <alignment horizontal="center"/>
      <protection locked="0"/>
    </xf>
    <xf numFmtId="1" fontId="11" fillId="30" borderId="20" xfId="0" applyNumberFormat="1" applyFont="1" applyFill="1" applyBorder="1" applyAlignment="1" applyProtection="1">
      <alignment horizontal="center"/>
      <protection locked="0"/>
    </xf>
    <xf numFmtId="49" fontId="11" fillId="30" borderId="20" xfId="0" applyNumberFormat="1" applyFont="1" applyFill="1" applyBorder="1" applyAlignment="1" applyProtection="1">
      <alignment horizontal="center"/>
      <protection locked="0"/>
    </xf>
    <xf numFmtId="1" fontId="11" fillId="30" borderId="20" xfId="0" applyNumberFormat="1" applyFont="1" applyFill="1" applyBorder="1" applyAlignment="1" applyProtection="1">
      <alignment horizontal="center" vertical="center"/>
      <protection locked="0"/>
    </xf>
    <xf numFmtId="1" fontId="40" fillId="30" borderId="20" xfId="0" applyNumberFormat="1" applyFont="1" applyFill="1" applyBorder="1" applyAlignment="1" applyProtection="1">
      <alignment horizontal="center" vertical="center"/>
      <protection locked="0"/>
    </xf>
    <xf numFmtId="1" fontId="0" fillId="30" borderId="20" xfId="0" applyNumberFormat="1" applyFill="1" applyBorder="1" applyAlignment="1" applyProtection="1">
      <alignment horizontal="center" vertical="center"/>
      <protection locked="0"/>
    </xf>
    <xf numFmtId="168" fontId="0" fillId="30" borderId="20" xfId="0" applyNumberFormat="1" applyFill="1" applyBorder="1" applyAlignment="1" applyProtection="1">
      <alignment horizontal="center" vertical="center"/>
      <protection locked="0"/>
    </xf>
    <xf numFmtId="0" fontId="11" fillId="30" borderId="20" xfId="0" applyFont="1" applyFill="1" applyBorder="1" applyAlignment="1" applyProtection="1">
      <alignment horizontal="left" vertical="center"/>
      <protection locked="0"/>
    </xf>
    <xf numFmtId="166" fontId="0" fillId="30" borderId="19" xfId="0" applyNumberFormat="1" applyFill="1" applyBorder="1" applyAlignment="1" applyProtection="1">
      <alignment horizontal="center" vertical="center"/>
    </xf>
    <xf numFmtId="2" fontId="11" fillId="30" borderId="20" xfId="0" applyNumberFormat="1" applyFont="1" applyFill="1" applyBorder="1" applyAlignment="1" applyProtection="1">
      <protection locked="0"/>
    </xf>
    <xf numFmtId="2" fontId="11" fillId="30" borderId="20" xfId="0" applyNumberFormat="1" applyFont="1" applyFill="1" applyBorder="1" applyAlignment="1" applyProtection="1">
      <alignment horizontal="center" vertical="center"/>
      <protection locked="0"/>
    </xf>
    <xf numFmtId="165" fontId="11" fillId="30" borderId="20" xfId="0" applyNumberFormat="1" applyFont="1" applyFill="1" applyBorder="1" applyAlignment="1" applyProtection="1">
      <alignment horizontal="center" vertical="center"/>
      <protection locked="0"/>
    </xf>
    <xf numFmtId="49" fontId="11" fillId="30" borderId="20" xfId="0" applyNumberFormat="1" applyFont="1" applyFill="1" applyBorder="1" applyAlignment="1" applyProtection="1">
      <alignment horizontal="center" vertical="center"/>
      <protection locked="0"/>
    </xf>
    <xf numFmtId="49" fontId="0" fillId="30" borderId="20" xfId="0" applyNumberFormat="1" applyFill="1" applyBorder="1" applyAlignment="1" applyProtection="1">
      <alignment horizontal="center" vertical="center"/>
      <protection locked="0"/>
    </xf>
    <xf numFmtId="0" fontId="0" fillId="30" borderId="20" xfId="0" applyFill="1" applyBorder="1" applyAlignment="1" applyProtection="1">
      <alignment horizontal="left"/>
      <protection locked="0"/>
    </xf>
    <xf numFmtId="0" fontId="0" fillId="30" borderId="20" xfId="0" applyFill="1" applyBorder="1" applyAlignment="1" applyProtection="1">
      <protection locked="0"/>
    </xf>
    <xf numFmtId="165" fontId="0" fillId="30" borderId="20" xfId="0" applyNumberFormat="1" applyFill="1" applyBorder="1" applyAlignment="1" applyProtection="1">
      <alignment horizontal="center"/>
      <protection locked="0"/>
    </xf>
    <xf numFmtId="0" fontId="11" fillId="30" borderId="20" xfId="0" applyFont="1" applyFill="1" applyBorder="1" applyProtection="1">
      <protection locked="0"/>
    </xf>
    <xf numFmtId="0" fontId="11" fillId="30" borderId="20" xfId="0" applyFont="1" applyFill="1" applyBorder="1" applyAlignment="1" applyProtection="1">
      <protection locked="0"/>
    </xf>
    <xf numFmtId="0" fontId="11" fillId="30" borderId="20" xfId="0" applyFont="1" applyFill="1" applyBorder="1" applyAlignment="1" applyProtection="1">
      <alignment horizontal="left"/>
      <protection locked="0"/>
    </xf>
    <xf numFmtId="0" fontId="25" fillId="29" borderId="10" xfId="0" applyFont="1" applyFill="1" applyBorder="1"/>
    <xf numFmtId="0" fontId="6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5" fontId="33" fillId="25" borderId="15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1" fontId="31" fillId="24" borderId="14" xfId="0" applyNumberFormat="1" applyFont="1" applyFill="1" applyBorder="1" applyAlignment="1" applyProtection="1">
      <alignment horizontal="center" vertical="center"/>
    </xf>
    <xf numFmtId="165" fontId="62" fillId="31" borderId="17" xfId="0" applyNumberFormat="1" applyFont="1" applyFill="1" applyBorder="1" applyAlignment="1">
      <alignment horizontal="center" vertical="center"/>
    </xf>
    <xf numFmtId="0" fontId="62" fillId="31" borderId="12" xfId="0" applyFont="1" applyFill="1" applyBorder="1" applyAlignment="1">
      <alignment horizontal="center" vertical="center"/>
    </xf>
    <xf numFmtId="166" fontId="62" fillId="31" borderId="12" xfId="0" applyNumberFormat="1" applyFont="1" applyFill="1" applyBorder="1" applyAlignment="1">
      <alignment horizontal="center" vertical="center" wrapText="1"/>
    </xf>
    <xf numFmtId="0" fontId="62" fillId="31" borderId="12" xfId="0" applyFont="1" applyFill="1" applyBorder="1" applyAlignment="1">
      <alignment horizontal="center" vertical="center" wrapText="1"/>
    </xf>
    <xf numFmtId="2" fontId="63" fillId="31" borderId="12" xfId="0" applyNumberFormat="1" applyFont="1" applyFill="1" applyBorder="1" applyAlignment="1">
      <alignment horizontal="center" vertical="center" wrapText="1"/>
    </xf>
    <xf numFmtId="2" fontId="63" fillId="31" borderId="18" xfId="0" applyNumberFormat="1" applyFont="1" applyFill="1" applyBorder="1" applyAlignment="1">
      <alignment horizontal="center" vertical="center" wrapText="1"/>
    </xf>
    <xf numFmtId="168" fontId="62" fillId="31" borderId="25" xfId="0" applyNumberFormat="1" applyFont="1" applyFill="1" applyBorder="1" applyAlignment="1">
      <alignment horizontal="center" vertical="center" wrapText="1"/>
    </xf>
    <xf numFmtId="1" fontId="25" fillId="20" borderId="10" xfId="0" applyNumberFormat="1" applyFont="1" applyFill="1" applyBorder="1" applyAlignment="1">
      <alignment horizontal="center" vertical="center"/>
    </xf>
    <xf numFmtId="2" fontId="25" fillId="20" borderId="10" xfId="0" applyNumberFormat="1" applyFont="1" applyFill="1" applyBorder="1" applyAlignment="1">
      <alignment horizontal="center" vertical="center"/>
    </xf>
    <xf numFmtId="2" fontId="25" fillId="32" borderId="10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1" fillId="0" borderId="0" xfId="0" applyFont="1"/>
    <xf numFmtId="0" fontId="64" fillId="19" borderId="37" xfId="0" applyFont="1" applyFill="1" applyBorder="1" applyAlignment="1">
      <alignment horizontal="left" vertical="center"/>
    </xf>
    <xf numFmtId="0" fontId="64" fillId="18" borderId="16" xfId="0" applyFont="1" applyFill="1" applyBorder="1" applyAlignment="1">
      <alignment horizontal="left" vertical="center"/>
    </xf>
    <xf numFmtId="1" fontId="11" fillId="18" borderId="19" xfId="0" applyNumberFormat="1" applyFont="1" applyFill="1" applyBorder="1" applyAlignment="1" applyProtection="1">
      <alignment horizontal="center" vertical="center" wrapText="1"/>
    </xf>
    <xf numFmtId="1" fontId="40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35" borderId="20" xfId="0" applyFont="1" applyFill="1" applyBorder="1"/>
    <xf numFmtId="0" fontId="0" fillId="35" borderId="20" xfId="0" applyFill="1" applyBorder="1"/>
    <xf numFmtId="0" fontId="52" fillId="0" borderId="20" xfId="0" applyFont="1" applyBorder="1" applyAlignment="1">
      <alignment horizontal="center" vertical="center"/>
    </xf>
    <xf numFmtId="14" fontId="0" fillId="0" borderId="20" xfId="0" applyNumberFormat="1" applyBorder="1"/>
    <xf numFmtId="14" fontId="0" fillId="0" borderId="0" xfId="0" applyNumberFormat="1"/>
    <xf numFmtId="1" fontId="40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1" fontId="28" fillId="22" borderId="67" xfId="0" applyNumberFormat="1" applyFont="1" applyFill="1" applyBorder="1" applyAlignment="1">
      <alignment horizontal="center" vertical="center"/>
    </xf>
    <xf numFmtId="2" fontId="25" fillId="20" borderId="51" xfId="0" applyNumberFormat="1" applyFont="1" applyFill="1" applyBorder="1" applyAlignment="1">
      <alignment horizontal="center" vertical="center"/>
    </xf>
    <xf numFmtId="0" fontId="11" fillId="0" borderId="20" xfId="0" applyFont="1" applyFill="1" applyBorder="1"/>
    <xf numFmtId="0" fontId="0" fillId="0" borderId="20" xfId="0" applyFill="1" applyBorder="1"/>
    <xf numFmtId="0" fontId="11" fillId="35" borderId="21" xfId="0" applyFont="1" applyFill="1" applyBorder="1"/>
    <xf numFmtId="0" fontId="0" fillId="35" borderId="28" xfId="0" applyFill="1" applyBorder="1"/>
    <xf numFmtId="0" fontId="0" fillId="35" borderId="27" xfId="0" applyFill="1" applyBorder="1"/>
    <xf numFmtId="0" fontId="31" fillId="24" borderId="18" xfId="0" applyFont="1" applyFill="1" applyBorder="1" applyAlignment="1">
      <alignment horizontal="center" vertical="center" wrapText="1"/>
    </xf>
    <xf numFmtId="0" fontId="11" fillId="30" borderId="20" xfId="0" applyNumberFormat="1" applyFont="1" applyFill="1" applyBorder="1" applyAlignment="1" applyProtection="1">
      <alignment horizontal="center" vertical="center"/>
    </xf>
    <xf numFmtId="168" fontId="31" fillId="24" borderId="10" xfId="0" applyNumberFormat="1" applyFont="1" applyFill="1" applyBorder="1" applyAlignment="1">
      <alignment horizontal="center" vertical="center" wrapText="1"/>
    </xf>
    <xf numFmtId="168" fontId="31" fillId="24" borderId="69" xfId="0" applyNumberFormat="1" applyFont="1" applyFill="1" applyBorder="1" applyAlignment="1">
      <alignment horizontal="center" vertical="center" wrapText="1"/>
    </xf>
    <xf numFmtId="168" fontId="31" fillId="24" borderId="13" xfId="0" applyNumberFormat="1" applyFont="1" applyFill="1" applyBorder="1" applyAlignment="1">
      <alignment horizontal="center" vertical="center" wrapText="1"/>
    </xf>
    <xf numFmtId="2" fontId="28" fillId="22" borderId="68" xfId="0" applyNumberFormat="1" applyFont="1" applyFill="1" applyBorder="1" applyAlignment="1">
      <alignment horizontal="center" vertical="center"/>
    </xf>
    <xf numFmtId="1" fontId="25" fillId="22" borderId="10" xfId="0" applyNumberFormat="1" applyFont="1" applyFill="1" applyBorder="1" applyAlignment="1">
      <alignment horizontal="center" vertical="center"/>
    </xf>
    <xf numFmtId="2" fontId="25" fillId="22" borderId="10" xfId="0" applyNumberFormat="1" applyFont="1" applyFill="1" applyBorder="1" applyAlignment="1">
      <alignment horizontal="center" vertical="center"/>
    </xf>
    <xf numFmtId="1" fontId="25" fillId="18" borderId="80" xfId="0" applyNumberFormat="1" applyFont="1" applyFill="1" applyBorder="1" applyAlignment="1">
      <alignment horizontal="center" vertical="center"/>
    </xf>
    <xf numFmtId="2" fontId="25" fillId="18" borderId="80" xfId="0" applyNumberFormat="1" applyFont="1" applyFill="1" applyBorder="1" applyAlignment="1">
      <alignment horizontal="center" vertical="center"/>
    </xf>
    <xf numFmtId="1" fontId="25" fillId="18" borderId="23" xfId="0" applyNumberFormat="1" applyFont="1" applyFill="1" applyBorder="1" applyAlignment="1">
      <alignment horizontal="center" vertical="center"/>
    </xf>
    <xf numFmtId="2" fontId="25" fillId="18" borderId="23" xfId="0" applyNumberFormat="1" applyFont="1" applyFill="1" applyBorder="1" applyAlignment="1">
      <alignment horizontal="center" vertical="center"/>
    </xf>
    <xf numFmtId="0" fontId="0" fillId="35" borderId="11" xfId="0" applyFill="1" applyBorder="1"/>
    <xf numFmtId="0" fontId="0" fillId="0" borderId="19" xfId="0" applyBorder="1"/>
    <xf numFmtId="165" fontId="0" fillId="0" borderId="19" xfId="0" applyNumberFormat="1" applyBorder="1"/>
    <xf numFmtId="165" fontId="0" fillId="35" borderId="11" xfId="0" applyNumberFormat="1" applyFill="1" applyBorder="1"/>
    <xf numFmtId="165" fontId="0" fillId="35" borderId="20" xfId="0" applyNumberFormat="1" applyFill="1" applyBorder="1"/>
    <xf numFmtId="165" fontId="0" fillId="0" borderId="20" xfId="0" applyNumberFormat="1" applyFill="1" applyBorder="1"/>
    <xf numFmtId="165" fontId="0" fillId="35" borderId="28" xfId="0" applyNumberFormat="1" applyFill="1" applyBorder="1"/>
    <xf numFmtId="0" fontId="53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165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4" fontId="0" fillId="28" borderId="20" xfId="0" applyNumberFormat="1" applyFill="1" applyBorder="1"/>
    <xf numFmtId="166" fontId="5" fillId="20" borderId="19" xfId="0" applyNumberFormat="1" applyFont="1" applyFill="1" applyBorder="1" applyAlignment="1" applyProtection="1">
      <alignment horizontal="center"/>
      <protection locked="0"/>
    </xf>
    <xf numFmtId="166" fontId="5" fillId="30" borderId="20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Protection="1">
      <protection locked="0"/>
    </xf>
    <xf numFmtId="166" fontId="0" fillId="0" borderId="19" xfId="0" applyNumberFormat="1" applyFill="1" applyBorder="1" applyAlignment="1" applyProtection="1">
      <alignment horizontal="center" vertical="center"/>
    </xf>
    <xf numFmtId="2" fontId="0" fillId="0" borderId="20" xfId="0" applyNumberForma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protection locked="0"/>
    </xf>
    <xf numFmtId="168" fontId="0" fillId="0" borderId="20" xfId="0" applyNumberForma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</xf>
    <xf numFmtId="1" fontId="11" fillId="0" borderId="20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 vertical="center"/>
      <protection locked="0"/>
    </xf>
    <xf numFmtId="2" fontId="11" fillId="0" borderId="20" xfId="0" applyNumberFormat="1" applyFont="1" applyFill="1" applyBorder="1" applyAlignment="1" applyProtection="1">
      <protection locked="0"/>
    </xf>
    <xf numFmtId="168" fontId="0" fillId="0" borderId="20" xfId="0" applyNumberFormat="1" applyFill="1" applyBorder="1" applyProtection="1">
      <protection locked="0"/>
    </xf>
    <xf numFmtId="169" fontId="0" fillId="0" borderId="20" xfId="0" applyNumberFormat="1" applyFill="1" applyBorder="1" applyAlignment="1" applyProtection="1">
      <alignment vertical="center"/>
      <protection locked="0"/>
    </xf>
    <xf numFmtId="168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protection locked="0"/>
    </xf>
    <xf numFmtId="0" fontId="46" fillId="0" borderId="20" xfId="0" applyFont="1" applyFill="1" applyBorder="1" applyProtection="1">
      <protection locked="0"/>
    </xf>
    <xf numFmtId="166" fontId="46" fillId="0" borderId="20" xfId="0" applyNumberFormat="1" applyFont="1" applyFill="1" applyBorder="1" applyAlignment="1" applyProtection="1">
      <alignment horizontal="center"/>
      <protection locked="0"/>
    </xf>
    <xf numFmtId="0" fontId="0" fillId="28" borderId="20" xfId="0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1" fontId="25" fillId="20" borderId="51" xfId="0" applyNumberFormat="1" applyFont="1" applyFill="1" applyBorder="1" applyAlignment="1">
      <alignment horizontal="center" vertical="center"/>
    </xf>
    <xf numFmtId="1" fontId="28" fillId="22" borderId="6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25" fillId="16" borderId="30" xfId="0" applyNumberFormat="1" applyFont="1" applyFill="1" applyBorder="1" applyAlignment="1">
      <alignment horizontal="center" vertical="center"/>
    </xf>
    <xf numFmtId="0" fontId="5" fillId="16" borderId="20" xfId="0" applyFont="1" applyFill="1" applyBorder="1" applyProtection="1">
      <protection locked="0"/>
    </xf>
    <xf numFmtId="0" fontId="5" fillId="0" borderId="0" xfId="0" applyFont="1"/>
    <xf numFmtId="0" fontId="0" fillId="16" borderId="19" xfId="0" applyFill="1" applyBorder="1" applyAlignment="1" applyProtection="1">
      <alignment horizontal="center"/>
      <protection locked="0"/>
    </xf>
    <xf numFmtId="0" fontId="0" fillId="16" borderId="11" xfId="0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166" fontId="5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34" borderId="19" xfId="0" applyFont="1" applyFill="1" applyBorder="1" applyProtection="1">
      <protection locked="0"/>
    </xf>
    <xf numFmtId="166" fontId="40" fillId="34" borderId="19" xfId="0" applyNumberFormat="1" applyFont="1" applyFill="1" applyBorder="1" applyAlignment="1" applyProtection="1">
      <alignment horizontal="center"/>
      <protection locked="0"/>
    </xf>
    <xf numFmtId="0" fontId="40" fillId="34" borderId="19" xfId="0" applyFont="1" applyFill="1" applyBorder="1" applyAlignment="1" applyProtection="1">
      <alignment horizontal="center" vertical="center"/>
      <protection locked="0"/>
    </xf>
    <xf numFmtId="0" fontId="40" fillId="34" borderId="20" xfId="0" applyFont="1" applyFill="1" applyBorder="1" applyProtection="1">
      <protection locked="0"/>
    </xf>
    <xf numFmtId="0" fontId="40" fillId="34" borderId="20" xfId="0" applyFont="1" applyFill="1" applyBorder="1" applyAlignment="1" applyProtection="1">
      <alignment horizontal="center"/>
      <protection locked="0"/>
    </xf>
    <xf numFmtId="0" fontId="40" fillId="34" borderId="20" xfId="0" applyFont="1" applyFill="1" applyBorder="1" applyAlignment="1" applyProtection="1">
      <alignment horizontal="center" vertical="center"/>
      <protection locked="0"/>
    </xf>
    <xf numFmtId="165" fontId="33" fillId="40" borderId="31" xfId="0" applyNumberFormat="1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/>
    </xf>
    <xf numFmtId="2" fontId="25" fillId="41" borderId="10" xfId="0" applyNumberFormat="1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 wrapText="1"/>
    </xf>
    <xf numFmtId="165" fontId="11" fillId="42" borderId="20" xfId="0" applyNumberFormat="1" applyFont="1" applyFill="1" applyBorder="1" applyAlignment="1" applyProtection="1">
      <alignment horizontal="center" vertical="center" wrapText="1"/>
      <protection locked="0"/>
    </xf>
    <xf numFmtId="165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19" xfId="0" applyFont="1" applyFill="1" applyBorder="1" applyAlignment="1" applyProtection="1">
      <alignment horizontal="left" vertical="center" wrapText="1"/>
      <protection locked="0"/>
    </xf>
    <xf numFmtId="166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19" xfId="0" applyFont="1" applyFill="1" applyBorder="1" applyAlignment="1" applyProtection="1">
      <alignment horizontal="center" vertical="center" wrapText="1"/>
      <protection locked="0"/>
    </xf>
    <xf numFmtId="166" fontId="5" fillId="42" borderId="19" xfId="0" applyNumberFormat="1" applyFont="1" applyFill="1" applyBorder="1" applyAlignment="1" applyProtection="1">
      <alignment horizontal="center" vertical="center" wrapText="1"/>
    </xf>
    <xf numFmtId="0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2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167" fontId="5" fillId="42" borderId="19" xfId="0" applyNumberFormat="1" applyFont="1" applyFill="1" applyBorder="1" applyAlignment="1" applyProtection="1">
      <alignment horizontal="center" vertical="center"/>
      <protection locked="0"/>
    </xf>
    <xf numFmtId="1" fontId="5" fillId="42" borderId="19" xfId="0" applyNumberFormat="1" applyFont="1" applyFill="1" applyBorder="1" applyAlignment="1" applyProtection="1">
      <alignment horizontal="center" vertical="center" wrapText="1"/>
    </xf>
    <xf numFmtId="1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19" xfId="0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40" fillId="4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42" borderId="19" xfId="0" applyNumberFormat="1" applyFont="1" applyFill="1" applyBorder="1" applyAlignment="1" applyProtection="1">
      <alignment horizontal="center" vertical="center"/>
      <protection locked="0"/>
    </xf>
    <xf numFmtId="0" fontId="11" fillId="42" borderId="20" xfId="0" applyFont="1" applyFill="1" applyBorder="1" applyAlignment="1" applyProtection="1">
      <alignment horizontal="left" vertical="center" wrapText="1"/>
      <protection locked="0"/>
    </xf>
    <xf numFmtId="0" fontId="11" fillId="42" borderId="19" xfId="0" applyFont="1" applyFill="1" applyBorder="1" applyAlignment="1" applyProtection="1">
      <alignment horizontal="center" vertical="center" wrapText="1"/>
      <protection locked="0"/>
    </xf>
    <xf numFmtId="166" fontId="11" fillId="42" borderId="20" xfId="0" applyNumberFormat="1" applyFont="1" applyFill="1" applyBorder="1" applyAlignment="1" applyProtection="1">
      <alignment horizontal="center" vertical="center" wrapText="1"/>
    </xf>
    <xf numFmtId="0" fontId="11" fillId="42" borderId="20" xfId="0" applyFont="1" applyFill="1" applyBorder="1" applyAlignment="1" applyProtection="1">
      <alignment horizontal="center" vertical="center" wrapText="1"/>
      <protection locked="0"/>
    </xf>
    <xf numFmtId="0" fontId="11" fillId="42" borderId="20" xfId="0" applyNumberFormat="1" applyFont="1" applyFill="1" applyBorder="1" applyAlignment="1" applyProtection="1">
      <alignment horizontal="center" vertical="center" wrapText="1"/>
      <protection locked="0"/>
    </xf>
    <xf numFmtId="2" fontId="11" fillId="42" borderId="20" xfId="0" applyNumberFormat="1" applyFont="1" applyFill="1" applyBorder="1" applyAlignment="1" applyProtection="1">
      <alignment horizontal="center" vertical="center" wrapText="1"/>
      <protection locked="0"/>
    </xf>
    <xf numFmtId="2" fontId="11" fillId="42" borderId="19" xfId="0" applyNumberFormat="1" applyFont="1" applyFill="1" applyBorder="1" applyAlignment="1" applyProtection="1">
      <alignment horizontal="center" vertical="center" wrapText="1"/>
      <protection locked="0"/>
    </xf>
    <xf numFmtId="167" fontId="0" fillId="42" borderId="20" xfId="0" applyNumberFormat="1" applyFill="1" applyBorder="1" applyAlignment="1" applyProtection="1">
      <alignment horizontal="center" vertical="center"/>
      <protection locked="0"/>
    </xf>
    <xf numFmtId="1" fontId="11" fillId="42" borderId="19" xfId="0" applyNumberFormat="1" applyFont="1" applyFill="1" applyBorder="1" applyAlignment="1" applyProtection="1">
      <alignment horizontal="center" vertical="center" wrapText="1"/>
    </xf>
    <xf numFmtId="1" fontId="11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42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42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20" xfId="0" applyNumberFormat="1" applyFill="1" applyBorder="1" applyAlignment="1" applyProtection="1">
      <alignment horizontal="center" vertical="center"/>
      <protection locked="0"/>
    </xf>
    <xf numFmtId="49" fontId="0" fillId="42" borderId="19" xfId="0" applyNumberFormat="1" applyFill="1" applyBorder="1" applyAlignment="1" applyProtection="1">
      <alignment horizontal="center" vertical="center" wrapText="1"/>
      <protection locked="0"/>
    </xf>
    <xf numFmtId="49" fontId="11" fillId="42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20" xfId="0" applyNumberFormat="1" applyFill="1" applyBorder="1" applyAlignment="1" applyProtection="1">
      <alignment horizontal="center" vertical="center" wrapText="1"/>
      <protection locked="0"/>
    </xf>
    <xf numFmtId="0" fontId="0" fillId="39" borderId="20" xfId="0" applyFill="1" applyBorder="1"/>
    <xf numFmtId="0" fontId="70" fillId="39" borderId="20" xfId="0" applyFont="1" applyFill="1" applyBorder="1"/>
    <xf numFmtId="165" fontId="5" fillId="20" borderId="19" xfId="0" applyNumberFormat="1" applyFont="1" applyFill="1" applyBorder="1" applyAlignment="1" applyProtection="1">
      <alignment horizontal="center"/>
      <protection locked="0"/>
    </xf>
    <xf numFmtId="49" fontId="5" fillId="20" borderId="19" xfId="0" applyNumberFormat="1" applyFont="1" applyFill="1" applyBorder="1" applyAlignment="1" applyProtection="1">
      <alignment horizontal="center"/>
      <protection locked="0"/>
    </xf>
    <xf numFmtId="165" fontId="5" fillId="20" borderId="20" xfId="0" applyNumberFormat="1" applyFont="1" applyFill="1" applyBorder="1" applyAlignment="1" applyProtection="1">
      <alignment horizontal="center"/>
      <protection locked="0"/>
    </xf>
    <xf numFmtId="0" fontId="5" fillId="20" borderId="20" xfId="0" applyFont="1" applyFill="1" applyBorder="1"/>
    <xf numFmtId="0" fontId="5" fillId="30" borderId="20" xfId="0" applyFont="1" applyFill="1" applyBorder="1" applyAlignment="1" applyProtection="1">
      <alignment horizontal="left" vertical="center"/>
      <protection locked="0"/>
    </xf>
    <xf numFmtId="0" fontId="5" fillId="30" borderId="20" xfId="0" applyFont="1" applyFill="1" applyBorder="1" applyAlignment="1" applyProtection="1">
      <alignment horizontal="center" vertical="center"/>
      <protection locked="0"/>
    </xf>
    <xf numFmtId="49" fontId="5" fillId="30" borderId="20" xfId="0" applyNumberFormat="1" applyFont="1" applyFill="1" applyBorder="1" applyAlignment="1" applyProtection="1">
      <alignment horizontal="center" vertical="center"/>
      <protection locked="0"/>
    </xf>
    <xf numFmtId="0" fontId="5" fillId="16" borderId="20" xfId="0" applyFont="1" applyFill="1" applyBorder="1" applyAlignment="1" applyProtection="1">
      <alignment horizontal="center"/>
      <protection locked="0"/>
    </xf>
    <xf numFmtId="2" fontId="5" fillId="16" borderId="20" xfId="0" applyNumberFormat="1" applyFont="1" applyFill="1" applyBorder="1" applyAlignment="1" applyProtection="1">
      <alignment horizontal="center" vertical="center"/>
      <protection locked="0"/>
    </xf>
    <xf numFmtId="49" fontId="5" fillId="16" borderId="20" xfId="0" applyNumberFormat="1" applyFont="1" applyFill="1" applyBorder="1" applyAlignment="1" applyProtection="1">
      <alignment horizontal="center" vertical="center"/>
      <protection locked="0"/>
    </xf>
    <xf numFmtId="0" fontId="5" fillId="28" borderId="20" xfId="0" applyFont="1" applyFill="1" applyBorder="1"/>
    <xf numFmtId="14" fontId="5" fillId="28" borderId="20" xfId="0" applyNumberFormat="1" applyFont="1" applyFill="1" applyBorder="1" applyAlignment="1">
      <alignment horizontal="right"/>
    </xf>
    <xf numFmtId="14" fontId="0" fillId="35" borderId="20" xfId="0" applyNumberFormat="1" applyFill="1" applyBorder="1"/>
    <xf numFmtId="1" fontId="0" fillId="16" borderId="11" xfId="0" applyNumberFormat="1" applyFill="1" applyBorder="1" applyAlignment="1" applyProtection="1">
      <alignment horizontal="center"/>
      <protection locked="0"/>
    </xf>
    <xf numFmtId="1" fontId="11" fillId="16" borderId="20" xfId="0" applyNumberFormat="1" applyFont="1" applyFill="1" applyBorder="1" applyAlignment="1" applyProtection="1">
      <alignment horizontal="center"/>
      <protection locked="0"/>
    </xf>
    <xf numFmtId="14" fontId="0" fillId="28" borderId="20" xfId="0" applyNumberFormat="1" applyFill="1" applyBorder="1" applyAlignment="1">
      <alignment horizontal="right"/>
    </xf>
    <xf numFmtId="0" fontId="5" fillId="16" borderId="11" xfId="0" applyFont="1" applyFill="1" applyBorder="1" applyProtection="1"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168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168" fontId="5" fillId="42" borderId="19" xfId="0" applyNumberFormat="1" applyFont="1" applyFill="1" applyBorder="1" applyAlignment="1" applyProtection="1">
      <alignment horizontal="center" vertical="center"/>
      <protection locked="0"/>
    </xf>
    <xf numFmtId="168" fontId="11" fillId="42" borderId="19" xfId="0" applyNumberFormat="1" applyFont="1" applyFill="1" applyBorder="1" applyAlignment="1" applyProtection="1">
      <alignment horizontal="center" vertical="center" wrapText="1"/>
      <protection locked="0"/>
    </xf>
    <xf numFmtId="168" fontId="0" fillId="42" borderId="20" xfId="0" applyNumberFormat="1" applyFill="1" applyBorder="1" applyAlignment="1" applyProtection="1">
      <alignment horizontal="center" vertical="center"/>
      <protection locked="0"/>
    </xf>
    <xf numFmtId="168" fontId="11" fillId="18" borderId="19" xfId="0" applyNumberFormat="1" applyFont="1" applyFill="1" applyBorder="1" applyAlignment="1" applyProtection="1">
      <alignment horizontal="center" vertical="center" wrapText="1"/>
      <protection locked="0"/>
    </xf>
    <xf numFmtId="168" fontId="0" fillId="18" borderId="20" xfId="0" applyNumberFormat="1" applyFill="1" applyBorder="1" applyAlignment="1" applyProtection="1">
      <alignment horizontal="center" vertical="center"/>
      <protection locked="0"/>
    </xf>
    <xf numFmtId="168" fontId="0" fillId="18" borderId="19" xfId="0" applyNumberFormat="1" applyFill="1" applyBorder="1" applyAlignment="1" applyProtection="1">
      <alignment horizontal="center"/>
      <protection locked="0"/>
    </xf>
    <xf numFmtId="168" fontId="11" fillId="18" borderId="19" xfId="0" applyNumberFormat="1" applyFont="1" applyFill="1" applyBorder="1" applyAlignment="1" applyProtection="1">
      <alignment horizontal="center"/>
      <protection locked="0"/>
    </xf>
    <xf numFmtId="166" fontId="5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20" xfId="0" applyFill="1" applyBorder="1"/>
    <xf numFmtId="0" fontId="5" fillId="28" borderId="20" xfId="0" applyFont="1" applyFill="1" applyBorder="1" applyAlignment="1">
      <alignment horizontal="left"/>
    </xf>
    <xf numFmtId="0" fontId="5" fillId="16" borderId="20" xfId="0" applyFont="1" applyFill="1" applyBorder="1" applyAlignment="1" applyProtection="1">
      <alignment horizontal="left"/>
      <protection locked="0"/>
    </xf>
    <xf numFmtId="0" fontId="5" fillId="16" borderId="20" xfId="0" applyFont="1" applyFill="1" applyBorder="1" applyAlignment="1" applyProtection="1">
      <alignment horizontal="center" vertical="center"/>
      <protection locked="0"/>
    </xf>
    <xf numFmtId="1" fontId="5" fillId="16" borderId="20" xfId="0" applyNumberFormat="1" applyFont="1" applyFill="1" applyBorder="1" applyAlignment="1" applyProtection="1">
      <alignment horizontal="center" vertical="center"/>
      <protection locked="0"/>
    </xf>
    <xf numFmtId="1" fontId="5" fillId="16" borderId="20" xfId="0" applyNumberFormat="1" applyFont="1" applyFill="1" applyBorder="1" applyAlignment="1" applyProtection="1">
      <alignment horizontal="center" vertical="center" wrapText="1"/>
      <protection locked="0"/>
    </xf>
    <xf numFmtId="167" fontId="5" fillId="16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/>
    <xf numFmtId="165" fontId="0" fillId="56" borderId="20" xfId="0" applyNumberFormat="1" applyFill="1" applyBorder="1" applyAlignment="1" applyProtection="1">
      <alignment horizontal="center"/>
      <protection locked="0"/>
    </xf>
    <xf numFmtId="166" fontId="5" fillId="56" borderId="20" xfId="0" applyNumberFormat="1" applyFont="1" applyFill="1" applyBorder="1" applyAlignment="1" applyProtection="1">
      <alignment horizontal="center"/>
      <protection locked="0"/>
    </xf>
    <xf numFmtId="0" fontId="0" fillId="56" borderId="20" xfId="0" applyFill="1" applyBorder="1" applyAlignment="1" applyProtection="1">
      <alignment horizontal="center"/>
      <protection locked="0"/>
    </xf>
    <xf numFmtId="166" fontId="0" fillId="56" borderId="19" xfId="0" applyNumberFormat="1" applyFill="1" applyBorder="1" applyAlignment="1" applyProtection="1">
      <alignment horizontal="center" vertical="center"/>
    </xf>
    <xf numFmtId="166" fontId="0" fillId="56" borderId="19" xfId="0" applyNumberFormat="1" applyFill="1" applyBorder="1" applyAlignment="1" applyProtection="1">
      <alignment horizontal="right" vertical="center"/>
      <protection locked="0"/>
    </xf>
    <xf numFmtId="1" fontId="0" fillId="56" borderId="20" xfId="0" applyNumberFormat="1" applyFill="1" applyBorder="1" applyAlignment="1" applyProtection="1">
      <alignment horizontal="center"/>
      <protection locked="0"/>
    </xf>
    <xf numFmtId="0" fontId="0" fillId="56" borderId="19" xfId="0" applyFill="1" applyBorder="1" applyAlignment="1" applyProtection="1">
      <alignment horizontal="center" vertical="center"/>
      <protection locked="0"/>
    </xf>
    <xf numFmtId="1" fontId="0" fillId="56" borderId="19" xfId="0" applyNumberFormat="1" applyFill="1" applyBorder="1" applyAlignment="1" applyProtection="1">
      <alignment horizontal="center" vertical="center"/>
      <protection locked="0"/>
    </xf>
    <xf numFmtId="2" fontId="0" fillId="56" borderId="19" xfId="0" applyNumberFormat="1" applyFill="1" applyBorder="1" applyAlignment="1" applyProtection="1">
      <alignment horizontal="center" vertical="center"/>
      <protection locked="0"/>
    </xf>
    <xf numFmtId="167" fontId="0" fillId="56" borderId="19" xfId="0" applyNumberFormat="1" applyFill="1" applyBorder="1" applyAlignment="1" applyProtection="1">
      <alignment horizontal="center" vertical="center"/>
      <protection locked="0"/>
    </xf>
    <xf numFmtId="0" fontId="0" fillId="56" borderId="19" xfId="0" applyFill="1" applyBorder="1" applyAlignment="1" applyProtection="1">
      <alignment horizontal="center"/>
      <protection locked="0"/>
    </xf>
    <xf numFmtId="1" fontId="40" fillId="56" borderId="19" xfId="0" applyNumberFormat="1" applyFont="1" applyFill="1" applyBorder="1" applyAlignment="1" applyProtection="1">
      <alignment horizontal="center" vertical="center" wrapText="1"/>
      <protection locked="0"/>
    </xf>
    <xf numFmtId="167" fontId="0" fillId="56" borderId="20" xfId="0" applyNumberFormat="1" applyFill="1" applyBorder="1" applyAlignment="1" applyProtection="1">
      <alignment horizontal="center" vertical="center"/>
      <protection locked="0"/>
    </xf>
    <xf numFmtId="0" fontId="5" fillId="56" borderId="20" xfId="0" applyFont="1" applyFill="1" applyBorder="1" applyProtection="1">
      <protection locked="0"/>
    </xf>
    <xf numFmtId="49" fontId="0" fillId="56" borderId="19" xfId="0" applyNumberFormat="1" applyFill="1" applyBorder="1" applyAlignment="1" applyProtection="1">
      <alignment horizontal="center" vertical="center"/>
      <protection locked="0"/>
    </xf>
    <xf numFmtId="1" fontId="41" fillId="56" borderId="20" xfId="0" applyNumberFormat="1" applyFont="1" applyFill="1" applyBorder="1" applyAlignment="1" applyProtection="1">
      <alignment horizontal="center"/>
      <protection locked="0"/>
    </xf>
    <xf numFmtId="0" fontId="5" fillId="56" borderId="20" xfId="0" applyFont="1" applyFill="1" applyBorder="1" applyAlignment="1" applyProtection="1">
      <alignment horizontal="center"/>
      <protection locked="0"/>
    </xf>
    <xf numFmtId="2" fontId="5" fillId="56" borderId="19" xfId="0" applyNumberFormat="1" applyFont="1" applyFill="1" applyBorder="1" applyAlignment="1" applyProtection="1">
      <alignment horizontal="center" vertical="center"/>
      <protection locked="0"/>
    </xf>
    <xf numFmtId="49" fontId="5" fillId="56" borderId="19" xfId="0" applyNumberFormat="1" applyFont="1" applyFill="1" applyBorder="1" applyAlignment="1" applyProtection="1">
      <alignment horizontal="center" vertical="center"/>
      <protection locked="0"/>
    </xf>
    <xf numFmtId="0" fontId="0" fillId="56" borderId="20" xfId="0" applyFill="1" applyBorder="1" applyProtection="1">
      <protection locked="0"/>
    </xf>
    <xf numFmtId="2" fontId="0" fillId="56" borderId="20" xfId="0" applyNumberFormat="1" applyFill="1" applyBorder="1" applyAlignment="1" applyProtection="1">
      <alignment horizontal="center"/>
      <protection locked="0"/>
    </xf>
    <xf numFmtId="165" fontId="0" fillId="56" borderId="11" xfId="0" applyNumberFormat="1" applyFill="1" applyBorder="1" applyAlignment="1" applyProtection="1">
      <alignment horizontal="center"/>
      <protection locked="0"/>
    </xf>
    <xf numFmtId="0" fontId="0" fillId="56" borderId="11" xfId="0" applyFill="1" applyBorder="1" applyProtection="1">
      <protection locked="0"/>
    </xf>
    <xf numFmtId="0" fontId="0" fillId="56" borderId="20" xfId="0" applyFill="1" applyBorder="1" applyAlignment="1" applyProtection="1">
      <alignment horizontal="center" vertical="center"/>
      <protection locked="0"/>
    </xf>
    <xf numFmtId="1" fontId="0" fillId="56" borderId="20" xfId="0" applyNumberFormat="1" applyFill="1" applyBorder="1" applyAlignment="1" applyProtection="1">
      <alignment horizontal="center" vertical="center"/>
      <protection locked="0"/>
    </xf>
    <xf numFmtId="2" fontId="0" fillId="56" borderId="20" xfId="0" applyNumberFormat="1" applyFill="1" applyBorder="1" applyAlignment="1" applyProtection="1">
      <alignment horizontal="center" vertical="center"/>
      <protection locked="0"/>
    </xf>
    <xf numFmtId="2" fontId="5" fillId="56" borderId="20" xfId="0" applyNumberFormat="1" applyFont="1" applyFill="1" applyBorder="1" applyAlignment="1" applyProtection="1">
      <alignment horizontal="center" vertical="center"/>
      <protection locked="0"/>
    </xf>
    <xf numFmtId="49" fontId="5" fillId="56" borderId="20" xfId="0" applyNumberFormat="1" applyFont="1" applyFill="1" applyBorder="1" applyAlignment="1" applyProtection="1">
      <alignment horizontal="center" vertical="center"/>
      <protection locked="0"/>
    </xf>
    <xf numFmtId="0" fontId="5" fillId="56" borderId="11" xfId="0" applyFont="1" applyFill="1" applyBorder="1" applyProtection="1">
      <protection locked="0"/>
    </xf>
    <xf numFmtId="1" fontId="0" fillId="56" borderId="11" xfId="0" applyNumberFormat="1" applyFill="1" applyBorder="1" applyAlignment="1" applyProtection="1">
      <alignment horizontal="center" vertical="center"/>
      <protection locked="0"/>
    </xf>
    <xf numFmtId="49" fontId="0" fillId="56" borderId="20" xfId="0" applyNumberFormat="1" applyFill="1" applyBorder="1" applyAlignment="1" applyProtection="1">
      <alignment horizontal="center" vertical="center"/>
      <protection locked="0"/>
    </xf>
    <xf numFmtId="165" fontId="11" fillId="56" borderId="20" xfId="0" applyNumberFormat="1" applyFont="1" applyFill="1" applyBorder="1" applyAlignment="1" applyProtection="1">
      <alignment horizontal="center"/>
      <protection locked="0"/>
    </xf>
    <xf numFmtId="0" fontId="0" fillId="28" borderId="51" xfId="0" applyFill="1" applyBorder="1" applyAlignment="1"/>
    <xf numFmtId="0" fontId="0" fillId="28" borderId="34" xfId="0" applyFill="1" applyBorder="1" applyAlignment="1"/>
    <xf numFmtId="0" fontId="0" fillId="28" borderId="30" xfId="0" applyFill="1" applyBorder="1" applyAlignment="1"/>
    <xf numFmtId="1" fontId="0" fillId="56" borderId="19" xfId="0" applyNumberFormat="1" applyFill="1" applyBorder="1" applyAlignment="1" applyProtection="1">
      <alignment horizontal="center" vertical="center"/>
    </xf>
    <xf numFmtId="1" fontId="0" fillId="16" borderId="19" xfId="0" applyNumberFormat="1" applyFill="1" applyBorder="1" applyAlignment="1" applyProtection="1">
      <alignment horizontal="center" vertical="center"/>
    </xf>
    <xf numFmtId="0" fontId="11" fillId="56" borderId="19" xfId="0" applyNumberFormat="1" applyFont="1" applyFill="1" applyBorder="1" applyAlignment="1" applyProtection="1">
      <alignment horizontal="center" vertical="center"/>
      <protection locked="0"/>
    </xf>
    <xf numFmtId="0" fontId="0" fillId="56" borderId="19" xfId="0" applyNumberFormat="1" applyFill="1" applyBorder="1" applyAlignment="1" applyProtection="1">
      <alignment horizontal="center" vertical="center"/>
      <protection locked="0"/>
    </xf>
    <xf numFmtId="165" fontId="0" fillId="57" borderId="20" xfId="0" applyNumberFormat="1" applyFill="1" applyBorder="1" applyAlignment="1" applyProtection="1">
      <alignment horizontal="center" vertical="center"/>
      <protection locked="0"/>
    </xf>
    <xf numFmtId="0" fontId="0" fillId="57" borderId="20" xfId="0" applyFill="1" applyBorder="1" applyProtection="1">
      <protection locked="0"/>
    </xf>
    <xf numFmtId="166" fontId="5" fillId="57" borderId="20" xfId="0" applyNumberFormat="1" applyFont="1" applyFill="1" applyBorder="1" applyAlignment="1" applyProtection="1">
      <alignment horizontal="center"/>
      <protection locked="0"/>
    </xf>
    <xf numFmtId="0" fontId="0" fillId="57" borderId="20" xfId="0" applyFill="1" applyBorder="1" applyAlignment="1" applyProtection="1">
      <alignment horizontal="center" vertical="center"/>
      <protection locked="0"/>
    </xf>
    <xf numFmtId="0" fontId="11" fillId="57" borderId="20" xfId="0" applyFont="1" applyFill="1" applyBorder="1" applyAlignment="1" applyProtection="1">
      <alignment horizontal="center" vertical="center"/>
      <protection locked="0"/>
    </xf>
    <xf numFmtId="166" fontId="0" fillId="57" borderId="20" xfId="0" applyNumberFormat="1" applyFill="1" applyBorder="1" applyAlignment="1" applyProtection="1">
      <alignment horizontal="center" vertical="center"/>
      <protection locked="0"/>
    </xf>
    <xf numFmtId="2" fontId="0" fillId="57" borderId="20" xfId="0" applyNumberFormat="1" applyFill="1" applyBorder="1" applyAlignment="1" applyProtection="1">
      <alignment horizontal="center" vertical="center"/>
      <protection locked="0"/>
    </xf>
    <xf numFmtId="1" fontId="0" fillId="57" borderId="20" xfId="0" applyNumberFormat="1" applyFill="1" applyBorder="1" applyAlignment="1" applyProtection="1">
      <alignment horizontal="center" vertical="center"/>
      <protection locked="0"/>
    </xf>
    <xf numFmtId="2" fontId="0" fillId="57" borderId="20" xfId="0" applyNumberFormat="1" applyFill="1" applyBorder="1" applyAlignment="1" applyProtection="1">
      <alignment vertical="center"/>
      <protection locked="0"/>
    </xf>
    <xf numFmtId="168" fontId="0" fillId="57" borderId="20" xfId="0" applyNumberFormat="1" applyFill="1" applyBorder="1" applyAlignment="1" applyProtection="1">
      <alignment horizontal="center" vertical="center"/>
      <protection locked="0"/>
    </xf>
    <xf numFmtId="0" fontId="11" fillId="57" borderId="20" xfId="0" applyNumberFormat="1" applyFont="1" applyFill="1" applyBorder="1" applyAlignment="1" applyProtection="1">
      <alignment horizontal="center"/>
    </xf>
    <xf numFmtId="1" fontId="11" fillId="57" borderId="20" xfId="0" applyNumberFormat="1" applyFont="1" applyFill="1" applyBorder="1" applyAlignment="1" applyProtection="1">
      <alignment horizontal="center"/>
      <protection locked="0"/>
    </xf>
    <xf numFmtId="49" fontId="11" fillId="57" borderId="20" xfId="0" applyNumberFormat="1" applyFont="1" applyFill="1" applyBorder="1" applyAlignment="1" applyProtection="1">
      <alignment horizontal="center"/>
      <protection locked="0"/>
    </xf>
    <xf numFmtId="1" fontId="11" fillId="57" borderId="20" xfId="0" applyNumberFormat="1" applyFont="1" applyFill="1" applyBorder="1" applyAlignment="1" applyProtection="1">
      <alignment horizontal="center" vertical="center"/>
      <protection locked="0"/>
    </xf>
    <xf numFmtId="0" fontId="45" fillId="31" borderId="12" xfId="0" applyFont="1" applyFill="1" applyBorder="1" applyAlignment="1">
      <alignment horizontal="center" vertical="center" wrapText="1"/>
    </xf>
    <xf numFmtId="2" fontId="45" fillId="31" borderId="12" xfId="0" applyNumberFormat="1" applyFont="1" applyFill="1" applyBorder="1" applyAlignment="1">
      <alignment horizontal="center" vertical="center" wrapText="1"/>
    </xf>
    <xf numFmtId="167" fontId="11" fillId="30" borderId="20" xfId="0" applyNumberFormat="1" applyFont="1" applyFill="1" applyBorder="1" applyAlignment="1" applyProtection="1">
      <protection locked="0"/>
    </xf>
    <xf numFmtId="167" fontId="0" fillId="30" borderId="20" xfId="0" applyNumberFormat="1" applyFill="1" applyBorder="1" applyAlignment="1" applyProtection="1">
      <alignment horizontal="center" vertical="center"/>
      <protection locked="0"/>
    </xf>
    <xf numFmtId="167" fontId="0" fillId="30" borderId="20" xfId="0" applyNumberFormat="1" applyFill="1" applyBorder="1" applyAlignment="1" applyProtection="1">
      <protection locked="0"/>
    </xf>
    <xf numFmtId="1" fontId="5" fillId="30" borderId="20" xfId="0" applyNumberFormat="1" applyFont="1" applyFill="1" applyBorder="1" applyAlignment="1" applyProtection="1">
      <alignment horizontal="center" vertical="center"/>
      <protection locked="0"/>
    </xf>
    <xf numFmtId="166" fontId="0" fillId="57" borderId="19" xfId="0" applyNumberFormat="1" applyFill="1" applyBorder="1" applyAlignment="1" applyProtection="1">
      <alignment horizontal="center" vertical="center"/>
    </xf>
    <xf numFmtId="14" fontId="0" fillId="57" borderId="20" xfId="0" applyNumberFormat="1" applyFill="1" applyBorder="1" applyAlignment="1" applyProtection="1">
      <alignment vertical="center"/>
      <protection locked="0"/>
    </xf>
    <xf numFmtId="14" fontId="11" fillId="30" borderId="20" xfId="0" applyNumberFormat="1" applyFont="1" applyFill="1" applyBorder="1" applyAlignment="1" applyProtection="1">
      <protection locked="0"/>
    </xf>
    <xf numFmtId="14" fontId="0" fillId="30" borderId="20" xfId="0" applyNumberFormat="1" applyFill="1" applyBorder="1" applyAlignment="1" applyProtection="1">
      <protection locked="0"/>
    </xf>
    <xf numFmtId="0" fontId="5" fillId="57" borderId="20" xfId="0" applyFont="1" applyFill="1" applyBorder="1" applyAlignment="1" applyProtection="1">
      <alignment horizontal="center" vertical="center"/>
      <protection locked="0"/>
    </xf>
    <xf numFmtId="14" fontId="0" fillId="28" borderId="20" xfId="0" applyNumberFormat="1" applyFill="1" applyBorder="1"/>
    <xf numFmtId="0" fontId="0" fillId="28" borderId="20" xfId="0" applyFill="1" applyBorder="1"/>
    <xf numFmtId="0" fontId="0" fillId="28" borderId="20" xfId="0" applyFill="1" applyBorder="1" applyAlignment="1">
      <alignment horizontal="left"/>
    </xf>
    <xf numFmtId="166" fontId="38" fillId="0" borderId="0" xfId="0" applyNumberFormat="1" applyFont="1" applyBorder="1" applyAlignment="1">
      <alignment vertical="center"/>
    </xf>
    <xf numFmtId="0" fontId="5" fillId="20" borderId="19" xfId="0" applyFont="1" applyFill="1" applyBorder="1" applyAlignment="1" applyProtection="1">
      <alignment horizontal="center"/>
      <protection locked="0"/>
    </xf>
    <xf numFmtId="49" fontId="5" fillId="20" borderId="36" xfId="0" applyNumberFormat="1" applyFont="1" applyFill="1" applyBorder="1" applyAlignment="1" applyProtection="1">
      <alignment horizontal="center"/>
      <protection locked="0"/>
    </xf>
    <xf numFmtId="49" fontId="5" fillId="20" borderId="20" xfId="0" applyNumberFormat="1" applyFont="1" applyFill="1" applyBorder="1" applyAlignment="1" applyProtection="1">
      <alignment horizontal="center"/>
      <protection locked="0"/>
    </xf>
    <xf numFmtId="1" fontId="5" fillId="20" borderId="19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35" fillId="22" borderId="32" xfId="0" applyFont="1" applyFill="1" applyBorder="1" applyAlignment="1">
      <alignment horizontal="left" vertical="center"/>
    </xf>
    <xf numFmtId="0" fontId="35" fillId="20" borderId="16" xfId="0" applyFont="1" applyFill="1" applyBorder="1" applyAlignment="1">
      <alignment horizontal="left" vertical="center"/>
    </xf>
    <xf numFmtId="0" fontId="35" fillId="17" borderId="32" xfId="0" applyFont="1" applyFill="1" applyBorder="1" applyAlignment="1">
      <alignment horizontal="left" vertical="center"/>
    </xf>
    <xf numFmtId="0" fontId="35" fillId="16" borderId="16" xfId="0" applyFont="1" applyFill="1" applyBorder="1" applyAlignment="1">
      <alignment horizontal="left" vertical="center"/>
    </xf>
    <xf numFmtId="0" fontId="35" fillId="40" borderId="32" xfId="0" applyFont="1" applyFill="1" applyBorder="1" applyAlignment="1">
      <alignment horizontal="left" vertical="center"/>
    </xf>
    <xf numFmtId="0" fontId="35" fillId="25" borderId="16" xfId="0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30" borderId="20" xfId="0" applyNumberFormat="1" applyFont="1" applyFill="1" applyBorder="1" applyAlignment="1" applyProtection="1">
      <protection locked="0"/>
    </xf>
    <xf numFmtId="14" fontId="5" fillId="30" borderId="20" xfId="0" applyNumberFormat="1" applyFont="1" applyFill="1" applyBorder="1" applyAlignment="1" applyProtection="1">
      <protection locked="0"/>
    </xf>
    <xf numFmtId="167" fontId="0" fillId="0" borderId="0" xfId="0" applyNumberFormat="1" applyAlignment="1">
      <alignment horizontal="center"/>
    </xf>
    <xf numFmtId="167" fontId="37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 applyProtection="1">
      <alignment horizontal="center" vertical="center"/>
    </xf>
    <xf numFmtId="167" fontId="11" fillId="56" borderId="19" xfId="0" applyNumberFormat="1" applyFont="1" applyFill="1" applyBorder="1" applyAlignment="1" applyProtection="1">
      <alignment horizontal="center" vertical="center"/>
      <protection locked="0"/>
    </xf>
    <xf numFmtId="167" fontId="11" fillId="56" borderId="20" xfId="0" applyNumberFormat="1" applyFont="1" applyFill="1" applyBorder="1" applyAlignment="1" applyProtection="1">
      <alignment horizontal="center" vertical="center"/>
      <protection locked="0"/>
    </xf>
    <xf numFmtId="167" fontId="0" fillId="16" borderId="11" xfId="0" applyNumberFormat="1" applyFill="1" applyBorder="1" applyAlignment="1" applyProtection="1">
      <alignment horizontal="center"/>
      <protection locked="0"/>
    </xf>
    <xf numFmtId="2" fontId="5" fillId="16" borderId="19" xfId="0" applyNumberFormat="1" applyFont="1" applyFill="1" applyBorder="1" applyAlignment="1" applyProtection="1">
      <alignment horizontal="center" vertical="center"/>
      <protection locked="0"/>
    </xf>
    <xf numFmtId="167" fontId="11" fillId="16" borderId="19" xfId="0" applyNumberFormat="1" applyFont="1" applyFill="1" applyBorder="1" applyAlignment="1" applyProtection="1">
      <alignment horizontal="center" vertical="center"/>
      <protection locked="0"/>
    </xf>
    <xf numFmtId="167" fontId="5" fillId="56" borderId="20" xfId="0" applyNumberFormat="1" applyFont="1" applyFill="1" applyBorder="1" applyAlignment="1" applyProtection="1">
      <alignment horizontal="center" vertical="center"/>
      <protection locked="0"/>
    </xf>
    <xf numFmtId="167" fontId="5" fillId="56" borderId="19" xfId="0" applyNumberFormat="1" applyFont="1" applyFill="1" applyBorder="1" applyAlignment="1" applyProtection="1">
      <alignment horizontal="center" vertical="center"/>
      <protection locked="0"/>
    </xf>
    <xf numFmtId="0" fontId="35" fillId="30" borderId="20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/>
    <xf numFmtId="0" fontId="5" fillId="0" borderId="19" xfId="0" applyFont="1" applyBorder="1"/>
    <xf numFmtId="0" fontId="5" fillId="0" borderId="0" xfId="43"/>
    <xf numFmtId="165" fontId="5" fillId="59" borderId="0" xfId="43" applyNumberFormat="1" applyFont="1" applyFill="1" applyBorder="1" applyAlignment="1">
      <alignment horizontal="center" vertical="center"/>
    </xf>
    <xf numFmtId="165" fontId="66" fillId="59" borderId="0" xfId="43" applyNumberFormat="1" applyFont="1" applyFill="1" applyBorder="1" applyAlignment="1">
      <alignment horizontal="center" vertical="center"/>
    </xf>
    <xf numFmtId="0" fontId="0" fillId="58" borderId="0" xfId="0" applyFill="1"/>
    <xf numFmtId="0" fontId="0" fillId="0" borderId="20" xfId="0" applyBorder="1"/>
    <xf numFmtId="165" fontId="0" fillId="0" borderId="20" xfId="0" applyNumberFormat="1" applyBorder="1"/>
    <xf numFmtId="0" fontId="5" fillId="0" borderId="0" xfId="43"/>
    <xf numFmtId="0" fontId="5" fillId="0" borderId="20" xfId="43" applyBorder="1"/>
    <xf numFmtId="1" fontId="5" fillId="0" borderId="20" xfId="43" applyNumberFormat="1" applyBorder="1"/>
    <xf numFmtId="0" fontId="5" fillId="0" borderId="0" xfId="43" applyBorder="1"/>
    <xf numFmtId="0" fontId="0" fillId="0" borderId="0" xfId="0"/>
    <xf numFmtId="1" fontId="40" fillId="3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66" fontId="5" fillId="30" borderId="20" xfId="0" applyNumberFormat="1" applyFont="1" applyFill="1" applyBorder="1" applyAlignment="1" applyProtection="1">
      <alignment horizontal="center"/>
      <protection locked="0"/>
    </xf>
    <xf numFmtId="166" fontId="5" fillId="42" borderId="19" xfId="0" applyNumberFormat="1" applyFont="1" applyFill="1" applyBorder="1" applyAlignment="1" applyProtection="1">
      <alignment horizontal="center" vertical="center" wrapText="1"/>
      <protection locked="0"/>
    </xf>
    <xf numFmtId="166" fontId="5" fillId="57" borderId="20" xfId="0" applyNumberFormat="1" applyFont="1" applyFill="1" applyBorder="1" applyAlignment="1" applyProtection="1">
      <alignment horizontal="center"/>
      <protection locked="0"/>
    </xf>
    <xf numFmtId="0" fontId="5" fillId="0" borderId="20" xfId="43" applyBorder="1"/>
    <xf numFmtId="165" fontId="5" fillId="0" borderId="20" xfId="43" applyNumberFormat="1" applyBorder="1"/>
    <xf numFmtId="1" fontId="5" fillId="0" borderId="20" xfId="43" applyNumberFormat="1" applyBorder="1"/>
    <xf numFmtId="0" fontId="5" fillId="0" borderId="26" xfId="43" applyBorder="1"/>
    <xf numFmtId="0" fontId="5" fillId="0" borderId="76" xfId="43" applyBorder="1"/>
    <xf numFmtId="0" fontId="5" fillId="0" borderId="0" xfId="43" applyAlignment="1">
      <alignment shrinkToFit="1"/>
    </xf>
    <xf numFmtId="0" fontId="5" fillId="0" borderId="0" xfId="43" applyFont="1" applyAlignment="1">
      <alignment vertical="center"/>
    </xf>
    <xf numFmtId="165" fontId="5" fillId="0" borderId="0" xfId="43" applyNumberFormat="1" applyFont="1" applyAlignment="1">
      <alignment vertical="center"/>
    </xf>
    <xf numFmtId="165" fontId="5" fillId="0" borderId="0" xfId="43" applyNumberFormat="1"/>
    <xf numFmtId="165" fontId="5" fillId="0" borderId="76" xfId="43" applyNumberFormat="1" applyBorder="1"/>
    <xf numFmtId="16" fontId="5" fillId="0" borderId="20" xfId="43" applyNumberFormat="1" applyBorder="1"/>
    <xf numFmtId="0" fontId="66" fillId="58" borderId="0" xfId="43" applyFont="1" applyFill="1" applyAlignment="1">
      <alignment horizontal="center" vertical="center"/>
    </xf>
    <xf numFmtId="0" fontId="5" fillId="58" borderId="0" xfId="43" applyFill="1"/>
    <xf numFmtId="0" fontId="5" fillId="58" borderId="0" xfId="43" applyFont="1" applyFill="1" applyAlignment="1">
      <alignment vertical="center"/>
    </xf>
    <xf numFmtId="0" fontId="77" fillId="59" borderId="0" xfId="43" applyFont="1" applyFill="1" applyBorder="1" applyAlignment="1">
      <alignment horizontal="center" vertical="center"/>
    </xf>
    <xf numFmtId="0" fontId="66" fillId="59" borderId="0" xfId="43" applyFont="1" applyFill="1" applyBorder="1" applyAlignment="1">
      <alignment horizontal="center" vertical="center"/>
    </xf>
    <xf numFmtId="0" fontId="5" fillId="59" borderId="0" xfId="43" applyFont="1" applyFill="1" applyBorder="1" applyAlignment="1">
      <alignment horizontal="center" vertical="center"/>
    </xf>
    <xf numFmtId="0" fontId="5" fillId="59" borderId="0" xfId="43" applyFont="1" applyFill="1" applyAlignment="1">
      <alignment vertical="center"/>
    </xf>
    <xf numFmtId="0" fontId="40" fillId="0" borderId="0" xfId="43" applyFont="1"/>
    <xf numFmtId="0" fontId="5" fillId="0" borderId="19" xfId="43" applyFont="1" applyBorder="1"/>
    <xf numFmtId="165" fontId="5" fillId="0" borderId="19" xfId="43" applyNumberFormat="1" applyBorder="1"/>
    <xf numFmtId="1" fontId="5" fillId="0" borderId="19" xfId="43" applyNumberFormat="1" applyFont="1" applyBorder="1" applyAlignment="1">
      <alignment horizontal="right"/>
    </xf>
    <xf numFmtId="0" fontId="5" fillId="0" borderId="19" xfId="43" applyBorder="1"/>
    <xf numFmtId="16" fontId="5" fillId="0" borderId="19" xfId="43" applyNumberFormat="1" applyFont="1" applyBorder="1"/>
    <xf numFmtId="1" fontId="5" fillId="0" borderId="19" xfId="43" applyNumberFormat="1" applyBorder="1"/>
    <xf numFmtId="0" fontId="40" fillId="0" borderId="96" xfId="43" applyFont="1" applyBorder="1"/>
    <xf numFmtId="165" fontId="40" fillId="0" borderId="96" xfId="43" applyNumberFormat="1" applyFont="1" applyFill="1" applyBorder="1"/>
    <xf numFmtId="0" fontId="40" fillId="0" borderId="96" xfId="43" applyFont="1" applyFill="1" applyBorder="1"/>
    <xf numFmtId="165" fontId="40" fillId="0" borderId="96" xfId="43" applyNumberFormat="1" applyFont="1" applyBorder="1"/>
    <xf numFmtId="164" fontId="77" fillId="59" borderId="0" xfId="43" applyNumberFormat="1" applyFont="1" applyFill="1" applyBorder="1" applyAlignment="1">
      <alignment horizontal="center" vertical="center"/>
    </xf>
    <xf numFmtId="164" fontId="5" fillId="59" borderId="0" xfId="43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40" fillId="35" borderId="20" xfId="0" applyFont="1" applyFill="1" applyBorder="1"/>
    <xf numFmtId="0" fontId="40" fillId="0" borderId="20" xfId="0" applyFont="1" applyFill="1" applyBorder="1" applyAlignment="1">
      <alignment horizontal="left"/>
    </xf>
    <xf numFmtId="1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ill="1" applyBorder="1" applyAlignment="1" applyProtection="1">
      <alignment horizontal="center" vertical="center"/>
      <protection locked="0"/>
    </xf>
    <xf numFmtId="169" fontId="0" fillId="0" borderId="27" xfId="0" applyNumberFormat="1" applyFill="1" applyBorder="1" applyAlignment="1">
      <alignment vertical="center"/>
    </xf>
    <xf numFmtId="49" fontId="11" fillId="0" borderId="100" xfId="0" applyNumberFormat="1" applyFont="1" applyFill="1" applyBorder="1" applyAlignment="1" applyProtection="1">
      <alignment horizontal="center" vertical="center"/>
      <protection locked="0"/>
    </xf>
    <xf numFmtId="49" fontId="11" fillId="0" borderId="101" xfId="0" applyNumberFormat="1" applyFont="1" applyFill="1" applyBorder="1" applyAlignment="1" applyProtection="1">
      <alignment horizontal="center" vertical="center"/>
      <protection locked="0"/>
    </xf>
    <xf numFmtId="49" fontId="5" fillId="0" borderId="100" xfId="0" applyNumberFormat="1" applyFont="1" applyFill="1" applyBorder="1" applyAlignment="1" applyProtection="1">
      <alignment horizontal="center" vertical="center"/>
      <protection locked="0"/>
    </xf>
    <xf numFmtId="49" fontId="5" fillId="0" borderId="101" xfId="0" applyNumberFormat="1" applyFont="1" applyFill="1" applyBorder="1" applyAlignment="1" applyProtection="1">
      <alignment horizontal="center" vertical="center"/>
      <protection locked="0"/>
    </xf>
    <xf numFmtId="49" fontId="0" fillId="0" borderId="100" xfId="0" applyNumberFormat="1" applyFill="1" applyBorder="1" applyAlignment="1" applyProtection="1">
      <alignment horizontal="center" vertical="center"/>
      <protection locked="0"/>
    </xf>
    <xf numFmtId="49" fontId="0" fillId="0" borderId="101" xfId="0" applyNumberFormat="1" applyFill="1" applyBorder="1" applyAlignment="1" applyProtection="1">
      <alignment horizontal="center" vertical="center"/>
      <protection locked="0"/>
    </xf>
    <xf numFmtId="49" fontId="0" fillId="0" borderId="102" xfId="0" applyNumberFormat="1" applyFill="1" applyBorder="1" applyAlignment="1" applyProtection="1">
      <alignment horizontal="center" vertical="center"/>
      <protection locked="0"/>
    </xf>
    <xf numFmtId="49" fontId="0" fillId="0" borderId="96" xfId="0" applyNumberFormat="1" applyFill="1" applyBorder="1" applyAlignment="1" applyProtection="1">
      <alignment horizontal="center" vertical="center"/>
      <protection locked="0"/>
    </xf>
    <xf numFmtId="49" fontId="40" fillId="0" borderId="96" xfId="0" applyNumberFormat="1" applyFont="1" applyFill="1" applyBorder="1" applyAlignment="1" applyProtection="1">
      <alignment horizontal="center" vertical="center"/>
      <protection locked="0"/>
    </xf>
    <xf numFmtId="49" fontId="0" fillId="0" borderId="103" xfId="0" applyNumberFormat="1" applyFill="1" applyBorder="1" applyAlignment="1" applyProtection="1">
      <alignment horizontal="center" vertical="center"/>
      <protection locked="0"/>
    </xf>
    <xf numFmtId="14" fontId="5" fillId="28" borderId="20" xfId="0" applyNumberFormat="1" applyFont="1" applyFill="1" applyBorder="1"/>
    <xf numFmtId="165" fontId="5" fillId="56" borderId="20" xfId="0" applyNumberFormat="1" applyFont="1" applyFill="1" applyBorder="1" applyAlignment="1" applyProtection="1">
      <alignment horizontal="center"/>
      <protection locked="0"/>
    </xf>
    <xf numFmtId="0" fontId="5" fillId="30" borderId="20" xfId="0" applyFont="1" applyFill="1" applyBorder="1" applyProtection="1">
      <protection locked="0"/>
    </xf>
    <xf numFmtId="0" fontId="5" fillId="0" borderId="20" xfId="0" applyFont="1" applyFill="1" applyBorder="1" applyAlignment="1">
      <alignment horizontal="left"/>
    </xf>
    <xf numFmtId="0" fontId="5" fillId="30" borderId="20" xfId="0" applyFont="1" applyFill="1" applyBorder="1" applyAlignment="1" applyProtection="1">
      <protection locked="0"/>
    </xf>
    <xf numFmtId="0" fontId="5" fillId="30" borderId="20" xfId="0" applyFont="1" applyFill="1" applyBorder="1" applyAlignment="1" applyProtection="1">
      <alignment horizontal="center"/>
      <protection locked="0"/>
    </xf>
    <xf numFmtId="0" fontId="5" fillId="42" borderId="20" xfId="0" applyFont="1" applyFill="1" applyBorder="1" applyAlignment="1" applyProtection="1">
      <alignment horizontal="left" vertical="center" wrapText="1"/>
      <protection locked="0"/>
    </xf>
    <xf numFmtId="49" fontId="81" fillId="22" borderId="34" xfId="0" applyNumberFormat="1" applyFont="1" applyFill="1" applyBorder="1" applyAlignment="1">
      <alignment horizontal="center" vertical="center" wrapText="1"/>
    </xf>
    <xf numFmtId="165" fontId="82" fillId="22" borderId="85" xfId="0" applyNumberFormat="1" applyFont="1" applyFill="1" applyBorder="1" applyAlignment="1">
      <alignment horizontal="center" vertical="center"/>
    </xf>
    <xf numFmtId="0" fontId="82" fillId="22" borderId="84" xfId="0" applyFont="1" applyFill="1" applyBorder="1" applyAlignment="1">
      <alignment horizontal="center" vertical="center"/>
    </xf>
    <xf numFmtId="166" fontId="82" fillId="22" borderId="12" xfId="0" applyNumberFormat="1" applyFont="1" applyFill="1" applyBorder="1" applyAlignment="1">
      <alignment horizontal="center" vertical="center" wrapText="1"/>
    </xf>
    <xf numFmtId="0" fontId="82" fillId="22" borderId="84" xfId="0" applyFont="1" applyFill="1" applyBorder="1" applyAlignment="1">
      <alignment horizontal="center" vertical="center" wrapText="1"/>
    </xf>
    <xf numFmtId="1" fontId="82" fillId="22" borderId="12" xfId="0" applyNumberFormat="1" applyFont="1" applyFill="1" applyBorder="1" applyAlignment="1">
      <alignment horizontal="center" vertical="center" wrapText="1"/>
    </xf>
    <xf numFmtId="0" fontId="82" fillId="22" borderId="12" xfId="0" applyFont="1" applyFill="1" applyBorder="1" applyAlignment="1">
      <alignment horizontal="center" vertical="center" wrapText="1"/>
    </xf>
    <xf numFmtId="2" fontId="82" fillId="22" borderId="12" xfId="0" applyNumberFormat="1" applyFont="1" applyFill="1" applyBorder="1" applyAlignment="1">
      <alignment horizontal="center" vertical="center" wrapText="1"/>
    </xf>
    <xf numFmtId="167" fontId="82" fillId="22" borderId="12" xfId="0" applyNumberFormat="1" applyFont="1" applyFill="1" applyBorder="1" applyAlignment="1">
      <alignment horizontal="center" vertical="center" wrapText="1"/>
    </xf>
    <xf numFmtId="2" fontId="83" fillId="22" borderId="12" xfId="0" applyNumberFormat="1" applyFont="1" applyFill="1" applyBorder="1" applyAlignment="1">
      <alignment horizontal="center" vertical="center" wrapText="1"/>
    </xf>
    <xf numFmtId="2" fontId="83" fillId="22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5" fillId="0" borderId="0" xfId="0" applyFont="1" applyBorder="1" applyProtection="1">
      <protection locked="0"/>
    </xf>
    <xf numFmtId="14" fontId="84" fillId="37" borderId="19" xfId="42" applyNumberFormat="1" applyFont="1" applyFill="1" applyBorder="1"/>
    <xf numFmtId="0" fontId="84" fillId="37" borderId="19" xfId="42" applyFont="1" applyFill="1" applyBorder="1"/>
    <xf numFmtId="0" fontId="84" fillId="37" borderId="19" xfId="42" applyFont="1" applyFill="1" applyBorder="1" applyAlignment="1">
      <alignment horizontal="center"/>
    </xf>
    <xf numFmtId="2" fontId="5" fillId="20" borderId="19" xfId="0" applyNumberFormat="1" applyFont="1" applyFill="1" applyBorder="1" applyAlignment="1" applyProtection="1">
      <alignment horizontal="center"/>
      <protection locked="0"/>
    </xf>
    <xf numFmtId="14" fontId="5" fillId="20" borderId="19" xfId="0" applyNumberFormat="1" applyFont="1" applyFill="1" applyBorder="1" applyAlignment="1" applyProtection="1">
      <alignment horizontal="center"/>
      <protection locked="0"/>
    </xf>
    <xf numFmtId="14" fontId="5" fillId="20" borderId="36" xfId="0" applyNumberFormat="1" applyFont="1" applyFill="1" applyBorder="1" applyAlignment="1" applyProtection="1">
      <alignment horizontal="center"/>
      <protection locked="0"/>
    </xf>
    <xf numFmtId="14" fontId="5" fillId="20" borderId="19" xfId="0" applyNumberFormat="1" applyFont="1" applyFill="1" applyBorder="1" applyProtection="1">
      <protection locked="0"/>
    </xf>
    <xf numFmtId="0" fontId="5" fillId="20" borderId="19" xfId="0" applyFont="1" applyFill="1" applyBorder="1" applyAlignment="1" applyProtection="1">
      <alignment horizontal="center" vertical="center"/>
    </xf>
    <xf numFmtId="0" fontId="5" fillId="20" borderId="19" xfId="0" applyFont="1" applyFill="1" applyBorder="1" applyAlignment="1" applyProtection="1">
      <alignment horizontal="center" vertical="center"/>
      <protection locked="0"/>
    </xf>
    <xf numFmtId="0" fontId="5" fillId="20" borderId="19" xfId="0" applyFont="1" applyFill="1" applyBorder="1" applyProtection="1">
      <protection locked="0"/>
    </xf>
    <xf numFmtId="0" fontId="5" fillId="37" borderId="36" xfId="0" applyFont="1" applyFill="1" applyBorder="1" applyAlignment="1">
      <alignment horizontal="center"/>
    </xf>
    <xf numFmtId="0" fontId="5" fillId="20" borderId="36" xfId="0" applyFont="1" applyFill="1" applyBorder="1" applyAlignment="1" applyProtection="1">
      <alignment horizontal="center"/>
      <protection locked="0"/>
    </xf>
    <xf numFmtId="14" fontId="84" fillId="37" borderId="20" xfId="42" applyNumberFormat="1" applyFont="1" applyFill="1" applyBorder="1"/>
    <xf numFmtId="0" fontId="84" fillId="37" borderId="20" xfId="42" applyFont="1" applyFill="1" applyBorder="1"/>
    <xf numFmtId="0" fontId="84" fillId="37" borderId="20" xfId="42" applyFont="1" applyFill="1" applyBorder="1" applyAlignment="1">
      <alignment horizontal="center"/>
    </xf>
    <xf numFmtId="166" fontId="5" fillId="20" borderId="20" xfId="0" applyNumberFormat="1" applyFont="1" applyFill="1" applyBorder="1" applyAlignment="1" applyProtection="1">
      <alignment horizontal="center"/>
      <protection locked="0"/>
    </xf>
    <xf numFmtId="1" fontId="5" fillId="20" borderId="20" xfId="0" applyNumberFormat="1" applyFont="1" applyFill="1" applyBorder="1" applyAlignment="1" applyProtection="1">
      <alignment horizontal="center"/>
      <protection locked="0"/>
    </xf>
    <xf numFmtId="2" fontId="5" fillId="20" borderId="20" xfId="0" applyNumberFormat="1" applyFont="1" applyFill="1" applyBorder="1" applyAlignment="1" applyProtection="1">
      <alignment horizontal="center"/>
      <protection locked="0"/>
    </xf>
    <xf numFmtId="14" fontId="5" fillId="20" borderId="20" xfId="0" applyNumberFormat="1" applyFont="1" applyFill="1" applyBorder="1" applyAlignment="1" applyProtection="1">
      <alignment horizontal="center"/>
      <protection locked="0"/>
    </xf>
    <xf numFmtId="0" fontId="5" fillId="20" borderId="20" xfId="0" applyFont="1" applyFill="1" applyBorder="1" applyAlignment="1" applyProtection="1">
      <alignment horizontal="center"/>
      <protection locked="0"/>
    </xf>
    <xf numFmtId="0" fontId="5" fillId="37" borderId="20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84" fillId="37" borderId="20" xfId="44" applyFont="1" applyFill="1" applyBorder="1" applyAlignment="1">
      <alignment horizontal="center"/>
    </xf>
    <xf numFmtId="0" fontId="85" fillId="37" borderId="20" xfId="44" applyFont="1" applyFill="1" applyBorder="1" applyAlignment="1">
      <alignment horizontal="center"/>
    </xf>
    <xf numFmtId="0" fontId="5" fillId="20" borderId="20" xfId="0" applyNumberFormat="1" applyFont="1" applyFill="1" applyBorder="1" applyProtection="1">
      <protection locked="0"/>
    </xf>
    <xf numFmtId="166" fontId="5" fillId="20" borderId="20" xfId="0" applyNumberFormat="1" applyFont="1" applyFill="1" applyBorder="1" applyAlignment="1" applyProtection="1">
      <alignment horizontal="center"/>
    </xf>
    <xf numFmtId="0" fontId="5" fillId="20" borderId="20" xfId="0" applyFont="1" applyFill="1" applyBorder="1" applyProtection="1">
      <protection locked="0"/>
    </xf>
    <xf numFmtId="1" fontId="5" fillId="20" borderId="11" xfId="0" applyNumberFormat="1" applyFont="1" applyFill="1" applyBorder="1" applyAlignment="1" applyProtection="1">
      <alignment horizontal="center"/>
      <protection locked="0"/>
    </xf>
    <xf numFmtId="2" fontId="5" fillId="20" borderId="11" xfId="0" applyNumberFormat="1" applyFont="1" applyFill="1" applyBorder="1" applyAlignment="1" applyProtection="1">
      <alignment horizontal="center"/>
      <protection locked="0"/>
    </xf>
    <xf numFmtId="0" fontId="5" fillId="20" borderId="11" xfId="0" applyFont="1" applyFill="1" applyBorder="1" applyAlignment="1" applyProtection="1">
      <alignment horizontal="center"/>
      <protection locked="0"/>
    </xf>
    <xf numFmtId="165" fontId="5" fillId="20" borderId="11" xfId="0" applyNumberFormat="1" applyFont="1" applyFill="1" applyBorder="1" applyAlignment="1" applyProtection="1">
      <alignment horizontal="center"/>
      <protection locked="0"/>
    </xf>
    <xf numFmtId="14" fontId="5" fillId="20" borderId="11" xfId="0" applyNumberFormat="1" applyFont="1" applyFill="1" applyBorder="1" applyAlignment="1" applyProtection="1">
      <alignment horizontal="center"/>
      <protection locked="0"/>
    </xf>
    <xf numFmtId="1" fontId="5" fillId="20" borderId="20" xfId="0" applyNumberFormat="1" applyFont="1" applyFill="1" applyBorder="1" applyProtection="1">
      <protection locked="0"/>
    </xf>
    <xf numFmtId="2" fontId="5" fillId="20" borderId="20" xfId="0" applyNumberFormat="1" applyFont="1" applyFill="1" applyBorder="1" applyProtection="1">
      <protection locked="0"/>
    </xf>
    <xf numFmtId="14" fontId="5" fillId="20" borderId="20" xfId="0" applyNumberFormat="1" applyFont="1" applyFill="1" applyBorder="1" applyProtection="1">
      <protection locked="0"/>
    </xf>
    <xf numFmtId="49" fontId="5" fillId="20" borderId="20" xfId="0" applyNumberFormat="1" applyFont="1" applyFill="1" applyBorder="1" applyProtection="1">
      <protection locked="0"/>
    </xf>
    <xf numFmtId="0" fontId="5" fillId="37" borderId="20" xfId="0" applyFont="1" applyFill="1" applyBorder="1"/>
    <xf numFmtId="1" fontId="5" fillId="20" borderId="19" xfId="0" applyNumberFormat="1" applyFont="1" applyFill="1" applyBorder="1" applyProtection="1">
      <protection locked="0"/>
    </xf>
    <xf numFmtId="2" fontId="5" fillId="20" borderId="19" xfId="0" applyNumberFormat="1" applyFont="1" applyFill="1" applyBorder="1" applyProtection="1">
      <protection locked="0"/>
    </xf>
    <xf numFmtId="0" fontId="5" fillId="20" borderId="20" xfId="0" applyFont="1" applyFill="1" applyBorder="1" applyAlignment="1">
      <alignment horizontal="center"/>
    </xf>
    <xf numFmtId="1" fontId="5" fillId="20" borderId="20" xfId="0" applyNumberFormat="1" applyFont="1" applyFill="1" applyBorder="1"/>
    <xf numFmtId="2" fontId="5" fillId="20" borderId="20" xfId="0" applyNumberFormat="1" applyFont="1" applyFill="1" applyBorder="1"/>
    <xf numFmtId="0" fontId="5" fillId="20" borderId="19" xfId="0" applyFont="1" applyFill="1" applyBorder="1"/>
    <xf numFmtId="2" fontId="0" fillId="16" borderId="20" xfId="0" applyNumberForma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27" xfId="43" applyBorder="1"/>
    <xf numFmtId="0" fontId="0" fillId="29" borderId="51" xfId="0" applyFill="1" applyBorder="1" applyAlignment="1"/>
    <xf numFmtId="0" fontId="0" fillId="29" borderId="34" xfId="0" applyFill="1" applyBorder="1" applyAlignment="1"/>
    <xf numFmtId="0" fontId="0" fillId="29" borderId="30" xfId="0" applyFill="1" applyBorder="1" applyAlignment="1"/>
    <xf numFmtId="0" fontId="28" fillId="19" borderId="49" xfId="0" applyFont="1" applyFill="1" applyBorder="1" applyAlignment="1">
      <alignment horizontal="center" vertical="center" wrapText="1"/>
    </xf>
    <xf numFmtId="0" fontId="28" fillId="19" borderId="50" xfId="0" applyFont="1" applyFill="1" applyBorder="1" applyAlignment="1">
      <alignment horizontal="center" vertical="center" wrapText="1"/>
    </xf>
    <xf numFmtId="0" fontId="28" fillId="19" borderId="54" xfId="0" applyFont="1" applyFill="1" applyBorder="1" applyAlignment="1">
      <alignment horizontal="center"/>
    </xf>
    <xf numFmtId="0" fontId="28" fillId="19" borderId="55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/>
    </xf>
    <xf numFmtId="0" fontId="28" fillId="29" borderId="51" xfId="0" applyFont="1" applyFill="1" applyBorder="1" applyAlignment="1">
      <alignment horizontal="center" vertical="center"/>
    </xf>
    <xf numFmtId="0" fontId="5" fillId="29" borderId="49" xfId="0" applyFont="1" applyFill="1" applyBorder="1" applyAlignment="1">
      <alignment horizontal="center" vertical="center"/>
    </xf>
    <xf numFmtId="0" fontId="11" fillId="29" borderId="50" xfId="0" applyFont="1" applyFill="1" applyBorder="1" applyAlignment="1">
      <alignment horizontal="center" vertical="center"/>
    </xf>
    <xf numFmtId="0" fontId="61" fillId="19" borderId="17" xfId="0" applyFont="1" applyFill="1" applyBorder="1" applyAlignment="1">
      <alignment horizontal="center" vertical="center"/>
    </xf>
    <xf numFmtId="0" fontId="61" fillId="19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0" fillId="28" borderId="51" xfId="0" applyFill="1" applyBorder="1" applyAlignment="1"/>
    <xf numFmtId="0" fontId="0" fillId="28" borderId="34" xfId="0" applyFill="1" applyBorder="1" applyAlignment="1"/>
    <xf numFmtId="0" fontId="0" fillId="28" borderId="30" xfId="0" applyFill="1" applyBorder="1" applyAlignment="1"/>
    <xf numFmtId="0" fontId="11" fillId="28" borderId="10" xfId="0" applyFont="1" applyFill="1" applyBorder="1" applyAlignment="1"/>
    <xf numFmtId="0" fontId="11" fillId="28" borderId="51" xfId="0" applyFont="1" applyFill="1" applyBorder="1" applyAlignment="1"/>
    <xf numFmtId="0" fontId="11" fillId="28" borderId="34" xfId="0" applyFont="1" applyFill="1" applyBorder="1" applyAlignment="1"/>
    <xf numFmtId="0" fontId="11" fillId="28" borderId="30" xfId="0" applyFont="1" applyFill="1" applyBorder="1" applyAlignment="1"/>
    <xf numFmtId="0" fontId="27" fillId="39" borderId="38" xfId="0" applyFont="1" applyFill="1" applyBorder="1" applyAlignment="1">
      <alignment horizontal="center" vertical="center" wrapText="1"/>
    </xf>
    <xf numFmtId="0" fontId="27" fillId="39" borderId="52" xfId="0" applyFont="1" applyFill="1" applyBorder="1" applyAlignment="1">
      <alignment horizontal="center" vertical="center" wrapText="1"/>
    </xf>
    <xf numFmtId="0" fontId="28" fillId="31" borderId="22" xfId="0" applyFont="1" applyFill="1" applyBorder="1" applyAlignment="1">
      <alignment horizontal="center"/>
    </xf>
    <xf numFmtId="0" fontId="28" fillId="31" borderId="53" xfId="0" applyFont="1" applyFill="1" applyBorder="1" applyAlignment="1">
      <alignment horizontal="center"/>
    </xf>
    <xf numFmtId="0" fontId="25" fillId="32" borderId="51" xfId="0" applyFont="1" applyFill="1" applyBorder="1" applyAlignment="1"/>
    <xf numFmtId="0" fontId="25" fillId="32" borderId="34" xfId="0" applyFont="1" applyFill="1" applyBorder="1" applyAlignment="1"/>
    <xf numFmtId="0" fontId="25" fillId="32" borderId="30" xfId="0" applyFont="1" applyFill="1" applyBorder="1" applyAlignment="1"/>
    <xf numFmtId="0" fontId="61" fillId="17" borderId="66" xfId="0" applyFont="1" applyFill="1" applyBorder="1" applyAlignment="1">
      <alignment horizontal="center" vertical="center"/>
    </xf>
    <xf numFmtId="0" fontId="61" fillId="17" borderId="67" xfId="0" applyFont="1" applyFill="1" applyBorder="1" applyAlignment="1">
      <alignment horizontal="center" vertical="center"/>
    </xf>
    <xf numFmtId="0" fontId="61" fillId="17" borderId="68" xfId="0" applyFont="1" applyFill="1" applyBorder="1" applyAlignment="1">
      <alignment horizontal="center" vertical="center"/>
    </xf>
    <xf numFmtId="0" fontId="28" fillId="22" borderId="38" xfId="0" applyFont="1" applyFill="1" applyBorder="1" applyAlignment="1">
      <alignment horizontal="center" vertical="center" wrapText="1"/>
    </xf>
    <xf numFmtId="0" fontId="28" fillId="22" borderId="83" xfId="0" applyFont="1" applyFill="1" applyBorder="1" applyAlignment="1">
      <alignment horizontal="center" vertical="center" wrapText="1"/>
    </xf>
    <xf numFmtId="0" fontId="28" fillId="22" borderId="60" xfId="0" applyFont="1" applyFill="1" applyBorder="1" applyAlignment="1">
      <alignment horizontal="center" wrapText="1"/>
    </xf>
    <xf numFmtId="0" fontId="28" fillId="22" borderId="61" xfId="0" applyFont="1" applyFill="1" applyBorder="1" applyAlignment="1">
      <alignment horizontal="center" wrapText="1"/>
    </xf>
    <xf numFmtId="0" fontId="28" fillId="22" borderId="62" xfId="0" applyFont="1" applyFill="1" applyBorder="1" applyAlignment="1">
      <alignment horizontal="center" wrapText="1"/>
    </xf>
    <xf numFmtId="0" fontId="28" fillId="22" borderId="63" xfId="0" applyFont="1" applyFill="1" applyBorder="1" applyAlignment="1">
      <alignment horizontal="center" wrapText="1"/>
    </xf>
    <xf numFmtId="0" fontId="28" fillId="22" borderId="64" xfId="0" applyFont="1" applyFill="1" applyBorder="1" applyAlignment="1">
      <alignment horizontal="center" wrapText="1"/>
    </xf>
    <xf numFmtId="0" fontId="28" fillId="22" borderId="65" xfId="0" applyFont="1" applyFill="1" applyBorder="1" applyAlignment="1">
      <alignment horizontal="center" wrapText="1"/>
    </xf>
    <xf numFmtId="0" fontId="25" fillId="16" borderId="51" xfId="0" applyFont="1" applyFill="1" applyBorder="1" applyAlignment="1">
      <alignment vertical="center"/>
    </xf>
    <xf numFmtId="0" fontId="25" fillId="16" borderId="34" xfId="0" applyFont="1" applyFill="1" applyBorder="1" applyAlignment="1">
      <alignment vertical="center"/>
    </xf>
    <xf numFmtId="0" fontId="25" fillId="16" borderId="30" xfId="0" applyFont="1" applyFill="1" applyBorder="1" applyAlignment="1">
      <alignment vertical="center"/>
    </xf>
    <xf numFmtId="0" fontId="28" fillId="22" borderId="52" xfId="0" applyFont="1" applyFill="1" applyBorder="1" applyAlignment="1">
      <alignment horizontal="center" vertical="center" wrapText="1"/>
    </xf>
    <xf numFmtId="0" fontId="27" fillId="31" borderId="38" xfId="0" applyFont="1" applyFill="1" applyBorder="1" applyAlignment="1">
      <alignment horizontal="center" vertical="center" wrapText="1"/>
    </xf>
    <xf numFmtId="0" fontId="27" fillId="31" borderId="52" xfId="0" applyFont="1" applyFill="1" applyBorder="1" applyAlignment="1">
      <alignment horizontal="center" vertical="center" wrapText="1"/>
    </xf>
    <xf numFmtId="0" fontId="25" fillId="25" borderId="51" xfId="0" applyFont="1" applyFill="1" applyBorder="1" applyAlignment="1"/>
    <xf numFmtId="0" fontId="25" fillId="25" borderId="34" xfId="0" applyFont="1" applyFill="1" applyBorder="1" applyAlignment="1"/>
    <xf numFmtId="0" fontId="25" fillId="25" borderId="30" xfId="0" applyFont="1" applyFill="1" applyBorder="1" applyAlignment="1"/>
    <xf numFmtId="0" fontId="25" fillId="18" borderId="57" xfId="0" applyFont="1" applyFill="1" applyBorder="1" applyAlignment="1">
      <alignment horizontal="center"/>
    </xf>
    <xf numFmtId="0" fontId="25" fillId="18" borderId="58" xfId="0" applyFont="1" applyFill="1" applyBorder="1" applyAlignment="1">
      <alignment horizontal="center"/>
    </xf>
    <xf numFmtId="0" fontId="25" fillId="18" borderId="59" xfId="0" applyFont="1" applyFill="1" applyBorder="1" applyAlignment="1">
      <alignment horizontal="center"/>
    </xf>
    <xf numFmtId="0" fontId="61" fillId="22" borderId="66" xfId="0" applyFont="1" applyFill="1" applyBorder="1" applyAlignment="1">
      <alignment horizontal="center" vertical="center"/>
    </xf>
    <xf numFmtId="0" fontId="61" fillId="22" borderId="67" xfId="0" applyFont="1" applyFill="1" applyBorder="1" applyAlignment="1">
      <alignment horizontal="center" vertical="center"/>
    </xf>
    <xf numFmtId="0" fontId="58" fillId="27" borderId="39" xfId="0" applyFont="1" applyFill="1" applyBorder="1" applyAlignment="1">
      <alignment horizontal="center" vertical="center" wrapText="1"/>
    </xf>
    <xf numFmtId="0" fontId="58" fillId="27" borderId="40" xfId="0" applyFont="1" applyFill="1" applyBorder="1" applyAlignment="1">
      <alignment horizontal="center" vertical="center" wrapText="1"/>
    </xf>
    <xf numFmtId="0" fontId="25" fillId="20" borderId="51" xfId="0" applyFont="1" applyFill="1" applyBorder="1" applyAlignment="1">
      <alignment horizontal="left"/>
    </xf>
    <xf numFmtId="0" fontId="25" fillId="20" borderId="34" xfId="0" applyFont="1" applyFill="1" applyBorder="1" applyAlignment="1">
      <alignment horizontal="left"/>
    </xf>
    <xf numFmtId="0" fontId="25" fillId="20" borderId="30" xfId="0" applyFont="1" applyFill="1" applyBorder="1" applyAlignment="1">
      <alignment horizontal="left"/>
    </xf>
    <xf numFmtId="0" fontId="28" fillId="22" borderId="37" xfId="0" applyFont="1" applyFill="1" applyBorder="1" applyAlignment="1">
      <alignment horizontal="center" vertical="center" wrapText="1"/>
    </xf>
    <xf numFmtId="0" fontId="28" fillId="22" borderId="56" xfId="0" applyFont="1" applyFill="1" applyBorder="1" applyAlignment="1">
      <alignment horizontal="center" vertical="center" wrapText="1"/>
    </xf>
    <xf numFmtId="0" fontId="25" fillId="16" borderId="17" xfId="0" applyFont="1" applyFill="1" applyBorder="1" applyAlignment="1">
      <alignment vertical="center"/>
    </xf>
    <xf numFmtId="0" fontId="25" fillId="16" borderId="12" xfId="0" applyFont="1" applyFill="1" applyBorder="1" applyAlignment="1">
      <alignment vertical="center"/>
    </xf>
    <xf numFmtId="0" fontId="25" fillId="16" borderId="13" xfId="0" applyFont="1" applyFill="1" applyBorder="1" applyAlignment="1">
      <alignment vertical="center"/>
    </xf>
    <xf numFmtId="0" fontId="28" fillId="17" borderId="10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/>
    </xf>
    <xf numFmtId="0" fontId="28" fillId="33" borderId="53" xfId="0" applyFont="1" applyFill="1" applyBorder="1" applyAlignment="1">
      <alignment horizontal="center"/>
    </xf>
    <xf numFmtId="0" fontId="28" fillId="17" borderId="49" xfId="0" applyFont="1" applyFill="1" applyBorder="1" applyAlignment="1">
      <alignment horizontal="center" vertical="center" wrapText="1"/>
    </xf>
    <xf numFmtId="0" fontId="28" fillId="17" borderId="50" xfId="0" applyFont="1" applyFill="1" applyBorder="1" applyAlignment="1">
      <alignment horizontal="center" vertical="center" wrapText="1"/>
    </xf>
    <xf numFmtId="0" fontId="25" fillId="26" borderId="51" xfId="0" applyFont="1" applyFill="1" applyBorder="1" applyAlignment="1"/>
    <xf numFmtId="0" fontId="25" fillId="26" borderId="34" xfId="0" applyFont="1" applyFill="1" applyBorder="1" applyAlignment="1"/>
    <xf numFmtId="0" fontId="25" fillId="26" borderId="30" xfId="0" applyFont="1" applyFill="1" applyBorder="1" applyAlignment="1"/>
    <xf numFmtId="0" fontId="24" fillId="0" borderId="0" xfId="0" applyFont="1" applyAlignment="1">
      <alignment horizontal="center" vertical="center"/>
    </xf>
    <xf numFmtId="0" fontId="27" fillId="33" borderId="38" xfId="0" applyFont="1" applyFill="1" applyBorder="1" applyAlignment="1">
      <alignment horizontal="center" vertical="center" wrapText="1"/>
    </xf>
    <xf numFmtId="0" fontId="27" fillId="33" borderId="52" xfId="0" applyFont="1" applyFill="1" applyBorder="1" applyAlignment="1">
      <alignment horizontal="center" vertical="center" wrapText="1"/>
    </xf>
    <xf numFmtId="0" fontId="28" fillId="17" borderId="22" xfId="0" applyFont="1" applyFill="1" applyBorder="1" applyAlignment="1">
      <alignment horizontal="center"/>
    </xf>
    <xf numFmtId="0" fontId="28" fillId="17" borderId="53" xfId="0" applyFont="1" applyFill="1" applyBorder="1" applyAlignment="1">
      <alignment horizontal="center"/>
    </xf>
    <xf numFmtId="0" fontId="10" fillId="27" borderId="41" xfId="0" applyFont="1" applyFill="1" applyBorder="1" applyAlignment="1">
      <alignment horizontal="center" vertical="center" wrapText="1"/>
    </xf>
    <xf numFmtId="0" fontId="10" fillId="27" borderId="42" xfId="0" applyFont="1" applyFill="1" applyBorder="1" applyAlignment="1">
      <alignment horizontal="center" vertical="center" wrapText="1"/>
    </xf>
    <xf numFmtId="0" fontId="10" fillId="27" borderId="43" xfId="0" applyFont="1" applyFill="1" applyBorder="1" applyAlignment="1">
      <alignment horizontal="center" vertical="center" wrapText="1"/>
    </xf>
    <xf numFmtId="0" fontId="10" fillId="27" borderId="44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10" fillId="27" borderId="45" xfId="0" applyFont="1" applyFill="1" applyBorder="1" applyAlignment="1">
      <alignment horizontal="center" vertical="center" wrapText="1"/>
    </xf>
    <xf numFmtId="0" fontId="10" fillId="27" borderId="46" xfId="0" applyFont="1" applyFill="1" applyBorder="1" applyAlignment="1">
      <alignment horizontal="center" vertical="center" wrapText="1"/>
    </xf>
    <xf numFmtId="0" fontId="10" fillId="27" borderId="47" xfId="0" applyFont="1" applyFill="1" applyBorder="1" applyAlignment="1">
      <alignment horizontal="center" vertical="center" wrapText="1"/>
    </xf>
    <xf numFmtId="0" fontId="10" fillId="27" borderId="48" xfId="0" applyFont="1" applyFill="1" applyBorder="1" applyAlignment="1">
      <alignment horizontal="center" vertical="center" wrapText="1"/>
    </xf>
    <xf numFmtId="2" fontId="31" fillId="17" borderId="18" xfId="0" applyNumberFormat="1" applyFont="1" applyFill="1" applyBorder="1" applyAlignment="1">
      <alignment horizontal="center" vertical="center" wrapText="1"/>
    </xf>
    <xf numFmtId="2" fontId="31" fillId="17" borderId="34" xfId="0" applyNumberFormat="1" applyFont="1" applyFill="1" applyBorder="1" applyAlignment="1">
      <alignment horizontal="center" vertical="center" wrapText="1"/>
    </xf>
    <xf numFmtId="2" fontId="31" fillId="17" borderId="69" xfId="0" applyNumberFormat="1" applyFont="1" applyFill="1" applyBorder="1" applyAlignment="1">
      <alignment horizontal="center" vertical="center" wrapText="1"/>
    </xf>
    <xf numFmtId="0" fontId="35" fillId="16" borderId="38" xfId="0" applyFont="1" applyFill="1" applyBorder="1" applyAlignment="1" applyProtection="1">
      <alignment horizontal="center" vertical="center"/>
    </xf>
    <xf numFmtId="0" fontId="35" fillId="16" borderId="29" xfId="0" applyFont="1" applyFill="1" applyBorder="1" applyAlignment="1" applyProtection="1">
      <alignment horizontal="center" vertical="center"/>
    </xf>
    <xf numFmtId="2" fontId="35" fillId="16" borderId="38" xfId="0" applyNumberFormat="1" applyFont="1" applyFill="1" applyBorder="1" applyAlignment="1" applyProtection="1">
      <alignment horizontal="center" vertical="center"/>
    </xf>
    <xf numFmtId="2" fontId="35" fillId="16" borderId="29" xfId="0" applyNumberFormat="1" applyFont="1" applyFill="1" applyBorder="1" applyAlignment="1" applyProtection="1">
      <alignment horizontal="center" vertical="center"/>
    </xf>
    <xf numFmtId="1" fontId="35" fillId="16" borderId="38" xfId="0" applyNumberFormat="1" applyFont="1" applyFill="1" applyBorder="1" applyAlignment="1" applyProtection="1">
      <alignment horizontal="center" vertical="center"/>
    </xf>
    <xf numFmtId="1" fontId="35" fillId="16" borderId="29" xfId="0" applyNumberFormat="1" applyFont="1" applyFill="1" applyBorder="1" applyAlignment="1" applyProtection="1">
      <alignment horizontal="center" vertical="center"/>
    </xf>
    <xf numFmtId="0" fontId="32" fillId="17" borderId="38" xfId="0" applyFont="1" applyFill="1" applyBorder="1" applyAlignment="1">
      <alignment horizontal="center" vertical="center" wrapText="1"/>
    </xf>
    <xf numFmtId="0" fontId="32" fillId="17" borderId="52" xfId="0" applyFont="1" applyFill="1" applyBorder="1" applyAlignment="1">
      <alignment horizontal="center" vertical="center" wrapText="1"/>
    </xf>
    <xf numFmtId="0" fontId="32" fillId="17" borderId="29" xfId="0" applyFont="1" applyFill="1" applyBorder="1" applyAlignment="1">
      <alignment horizontal="center" vertical="center" wrapText="1"/>
    </xf>
    <xf numFmtId="0" fontId="31" fillId="17" borderId="38" xfId="0" applyFont="1" applyFill="1" applyBorder="1" applyAlignment="1">
      <alignment horizontal="center" vertical="center" wrapText="1"/>
    </xf>
    <xf numFmtId="0" fontId="31" fillId="17" borderId="29" xfId="0" applyFont="1" applyFill="1" applyBorder="1" applyAlignment="1">
      <alignment horizontal="center" vertical="center" wrapText="1"/>
    </xf>
    <xf numFmtId="1" fontId="31" fillId="17" borderId="38" xfId="0" applyNumberFormat="1" applyFont="1" applyFill="1" applyBorder="1" applyAlignment="1">
      <alignment horizontal="center" vertical="center" wrapText="1"/>
    </xf>
    <xf numFmtId="1" fontId="31" fillId="17" borderId="29" xfId="0" applyNumberFormat="1" applyFont="1" applyFill="1" applyBorder="1" applyAlignment="1">
      <alignment horizontal="center" vertical="center" wrapText="1"/>
    </xf>
    <xf numFmtId="2" fontId="31" fillId="17" borderId="38" xfId="0" applyNumberFormat="1" applyFont="1" applyFill="1" applyBorder="1" applyAlignment="1">
      <alignment horizontal="center" vertical="center" wrapText="1"/>
    </xf>
    <xf numFmtId="2" fontId="31" fillId="17" borderId="29" xfId="0" applyNumberFormat="1" applyFont="1" applyFill="1" applyBorder="1" applyAlignment="1">
      <alignment horizontal="center" vertical="center" wrapText="1"/>
    </xf>
    <xf numFmtId="0" fontId="31" fillId="17" borderId="12" xfId="0" applyFont="1" applyFill="1" applyBorder="1" applyAlignment="1">
      <alignment horizontal="center" vertical="center" wrapText="1"/>
    </xf>
    <xf numFmtId="0" fontId="31" fillId="17" borderId="22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2" fillId="22" borderId="38" xfId="0" applyFont="1" applyFill="1" applyBorder="1" applyAlignment="1">
      <alignment horizontal="center" vertical="center" wrapText="1"/>
    </xf>
    <xf numFmtId="0" fontId="32" fillId="22" borderId="52" xfId="0" applyFont="1" applyFill="1" applyBorder="1" applyAlignment="1">
      <alignment horizontal="center" vertical="center"/>
    </xf>
    <xf numFmtId="0" fontId="32" fillId="22" borderId="29" xfId="0" applyFont="1" applyFill="1" applyBorder="1" applyAlignment="1">
      <alignment horizontal="center" vertical="center"/>
    </xf>
    <xf numFmtId="1" fontId="31" fillId="22" borderId="38" xfId="0" applyNumberFormat="1" applyFont="1" applyFill="1" applyBorder="1" applyAlignment="1">
      <alignment horizontal="center" vertical="center" wrapText="1"/>
    </xf>
    <xf numFmtId="1" fontId="31" fillId="22" borderId="29" xfId="0" applyNumberFormat="1" applyFont="1" applyFill="1" applyBorder="1" applyAlignment="1">
      <alignment horizontal="center" vertical="center" wrapText="1"/>
    </xf>
    <xf numFmtId="0" fontId="31" fillId="22" borderId="38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 vertical="center" wrapText="1"/>
    </xf>
    <xf numFmtId="2" fontId="31" fillId="22" borderId="38" xfId="0" applyNumberFormat="1" applyFont="1" applyFill="1" applyBorder="1" applyAlignment="1">
      <alignment horizontal="center" vertical="center" wrapText="1"/>
    </xf>
    <xf numFmtId="2" fontId="31" fillId="22" borderId="29" xfId="0" applyNumberFormat="1" applyFont="1" applyFill="1" applyBorder="1" applyAlignment="1">
      <alignment horizontal="center" vertical="center" wrapText="1"/>
    </xf>
    <xf numFmtId="165" fontId="35" fillId="0" borderId="53" xfId="0" applyNumberFormat="1" applyFont="1" applyFill="1" applyBorder="1" applyAlignment="1">
      <alignment horizontal="center" vertical="center"/>
    </xf>
    <xf numFmtId="2" fontId="31" fillId="22" borderId="22" xfId="0" applyNumberFormat="1" applyFont="1" applyFill="1" applyBorder="1" applyAlignment="1">
      <alignment horizontal="center" vertical="center" wrapText="1"/>
    </xf>
    <xf numFmtId="2" fontId="31" fillId="22" borderId="15" xfId="0" applyNumberFormat="1" applyFont="1" applyFill="1" applyBorder="1" applyAlignment="1">
      <alignment horizontal="center" vertical="center" wrapText="1"/>
    </xf>
    <xf numFmtId="1" fontId="80" fillId="22" borderId="18" xfId="0" applyNumberFormat="1" applyFont="1" applyFill="1" applyBorder="1" applyAlignment="1">
      <alignment horizontal="center" vertical="center" wrapText="1"/>
    </xf>
    <xf numFmtId="1" fontId="80" fillId="22" borderId="34" xfId="0" applyNumberFormat="1" applyFont="1" applyFill="1" applyBorder="1" applyAlignment="1">
      <alignment horizontal="center" vertical="center" wrapText="1"/>
    </xf>
    <xf numFmtId="1" fontId="80" fillId="22" borderId="69" xfId="0" applyNumberFormat="1" applyFont="1" applyFill="1" applyBorder="1" applyAlignment="1">
      <alignment horizontal="center" vertical="center" wrapText="1"/>
    </xf>
    <xf numFmtId="49" fontId="80" fillId="22" borderId="75" xfId="0" applyNumberFormat="1" applyFont="1" applyFill="1" applyBorder="1" applyAlignment="1">
      <alignment horizontal="center" vertical="center" wrapText="1"/>
    </xf>
    <xf numFmtId="49" fontId="80" fillId="22" borderId="61" xfId="0" applyNumberFormat="1" applyFont="1" applyFill="1" applyBorder="1" applyAlignment="1">
      <alignment horizontal="center" vertical="center" wrapText="1"/>
    </xf>
    <xf numFmtId="49" fontId="80" fillId="22" borderId="34" xfId="0" applyNumberFormat="1" applyFont="1" applyFill="1" applyBorder="1" applyAlignment="1">
      <alignment horizontal="center" vertical="center" wrapText="1"/>
    </xf>
    <xf numFmtId="49" fontId="80" fillId="22" borderId="69" xfId="0" applyNumberFormat="1" applyFont="1" applyFill="1" applyBorder="1" applyAlignment="1">
      <alignment horizontal="center" vertical="center" wrapText="1"/>
    </xf>
    <xf numFmtId="1" fontId="40" fillId="20" borderId="38" xfId="0" applyNumberFormat="1" applyFont="1" applyFill="1" applyBorder="1" applyAlignment="1">
      <alignment horizontal="center" vertical="center"/>
    </xf>
    <xf numFmtId="0" fontId="0" fillId="0" borderId="29" xfId="0" applyBorder="1"/>
    <xf numFmtId="2" fontId="40" fillId="20" borderId="38" xfId="0" applyNumberFormat="1" applyFont="1" applyFill="1" applyBorder="1" applyAlignment="1">
      <alignment horizontal="center" vertical="center"/>
    </xf>
    <xf numFmtId="0" fontId="42" fillId="19" borderId="38" xfId="0" applyFont="1" applyFill="1" applyBorder="1" applyAlignment="1">
      <alignment horizontal="center" vertical="center" wrapText="1"/>
    </xf>
    <xf numFmtId="0" fontId="42" fillId="19" borderId="52" xfId="0" applyFont="1" applyFill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 wrapText="1"/>
    </xf>
    <xf numFmtId="1" fontId="45" fillId="19" borderId="18" xfId="0" applyNumberFormat="1" applyFont="1" applyFill="1" applyBorder="1" applyAlignment="1">
      <alignment horizontal="center" vertical="center" wrapText="1"/>
    </xf>
    <xf numFmtId="1" fontId="45" fillId="19" borderId="34" xfId="0" applyNumberFormat="1" applyFont="1" applyFill="1" applyBorder="1" applyAlignment="1">
      <alignment horizontal="center" vertical="center" wrapText="1"/>
    </xf>
    <xf numFmtId="1" fontId="45" fillId="19" borderId="69" xfId="0" applyNumberFormat="1" applyFont="1" applyFill="1" applyBorder="1" applyAlignment="1">
      <alignment horizontal="center" vertical="center" wrapText="1"/>
    </xf>
    <xf numFmtId="2" fontId="45" fillId="19" borderId="38" xfId="0" applyNumberFormat="1" applyFont="1" applyFill="1" applyBorder="1" applyAlignment="1">
      <alignment horizontal="center" vertical="center" wrapText="1"/>
    </xf>
    <xf numFmtId="2" fontId="45" fillId="19" borderId="29" xfId="0" applyNumberFormat="1" applyFont="1" applyFill="1" applyBorder="1" applyAlignment="1">
      <alignment horizontal="center" vertical="center" wrapText="1"/>
    </xf>
    <xf numFmtId="0" fontId="31" fillId="19" borderId="38" xfId="0" applyFont="1" applyFill="1" applyBorder="1" applyAlignment="1" applyProtection="1">
      <alignment horizontal="center" vertical="center"/>
    </xf>
    <xf numFmtId="0" fontId="31" fillId="19" borderId="29" xfId="0" applyFont="1" applyFill="1" applyBorder="1" applyAlignment="1" applyProtection="1">
      <alignment horizontal="center" vertical="center"/>
    </xf>
    <xf numFmtId="0" fontId="31" fillId="18" borderId="38" xfId="0" applyFont="1" applyFill="1" applyBorder="1" applyAlignment="1" applyProtection="1">
      <alignment horizontal="center" vertical="center"/>
    </xf>
    <xf numFmtId="0" fontId="31" fillId="18" borderId="29" xfId="0" applyFont="1" applyFill="1" applyBorder="1" applyAlignment="1" applyProtection="1">
      <alignment horizontal="center" vertical="center"/>
    </xf>
    <xf numFmtId="1" fontId="31" fillId="19" borderId="38" xfId="0" applyNumberFormat="1" applyFont="1" applyFill="1" applyBorder="1" applyAlignment="1" applyProtection="1">
      <alignment horizontal="center" vertical="center"/>
    </xf>
    <xf numFmtId="1" fontId="31" fillId="19" borderId="29" xfId="0" applyNumberFormat="1" applyFont="1" applyFill="1" applyBorder="1" applyAlignment="1" applyProtection="1">
      <alignment horizontal="center" vertical="center"/>
    </xf>
    <xf numFmtId="2" fontId="31" fillId="18" borderId="38" xfId="0" applyNumberFormat="1" applyFont="1" applyFill="1" applyBorder="1" applyAlignment="1" applyProtection="1">
      <alignment horizontal="center" vertical="center"/>
    </xf>
    <xf numFmtId="2" fontId="31" fillId="18" borderId="29" xfId="0" applyNumberFormat="1" applyFont="1" applyFill="1" applyBorder="1" applyAlignment="1" applyProtection="1">
      <alignment horizontal="center" vertical="center"/>
    </xf>
    <xf numFmtId="0" fontId="45" fillId="19" borderId="38" xfId="0" applyFont="1" applyFill="1" applyBorder="1" applyAlignment="1">
      <alignment horizontal="center" vertical="center" wrapText="1"/>
    </xf>
    <xf numFmtId="0" fontId="45" fillId="19" borderId="29" xfId="0" applyFont="1" applyFill="1" applyBorder="1" applyAlignment="1">
      <alignment horizontal="center" vertical="center" wrapText="1"/>
    </xf>
    <xf numFmtId="0" fontId="45" fillId="19" borderId="38" xfId="0" applyNumberFormat="1" applyFont="1" applyFill="1" applyBorder="1" applyAlignment="1">
      <alignment horizontal="center" vertical="center" wrapText="1"/>
    </xf>
    <xf numFmtId="0" fontId="45" fillId="19" borderId="29" xfId="0" applyNumberFormat="1" applyFont="1" applyFill="1" applyBorder="1" applyAlignment="1">
      <alignment horizontal="center" vertical="center" wrapText="1"/>
    </xf>
    <xf numFmtId="166" fontId="67" fillId="30" borderId="70" xfId="0" applyNumberFormat="1" applyFont="1" applyFill="1" applyBorder="1" applyAlignment="1" applyProtection="1">
      <alignment horizontal="left" vertical="center"/>
    </xf>
    <xf numFmtId="166" fontId="40" fillId="30" borderId="77" xfId="0" applyNumberFormat="1" applyFont="1" applyFill="1" applyBorder="1" applyAlignment="1" applyProtection="1">
      <alignment horizontal="left" vertical="center"/>
    </xf>
    <xf numFmtId="166" fontId="40" fillId="30" borderId="71" xfId="0" applyNumberFormat="1" applyFont="1" applyFill="1" applyBorder="1" applyAlignment="1" applyProtection="1">
      <alignment horizontal="left" vertical="center"/>
    </xf>
    <xf numFmtId="166" fontId="40" fillId="30" borderId="78" xfId="0" applyNumberFormat="1" applyFont="1" applyFill="1" applyBorder="1" applyAlignment="1" applyProtection="1">
      <alignment horizontal="left" vertical="center"/>
    </xf>
    <xf numFmtId="166" fontId="40" fillId="30" borderId="0" xfId="0" applyNumberFormat="1" applyFont="1" applyFill="1" applyBorder="1" applyAlignment="1" applyProtection="1">
      <alignment horizontal="left" vertical="center"/>
    </xf>
    <xf numFmtId="166" fontId="40" fillId="30" borderId="79" xfId="0" applyNumberFormat="1" applyFont="1" applyFill="1" applyBorder="1" applyAlignment="1" applyProtection="1">
      <alignment horizontal="left" vertical="center"/>
    </xf>
    <xf numFmtId="166" fontId="40" fillId="30" borderId="35" xfId="0" applyNumberFormat="1" applyFont="1" applyFill="1" applyBorder="1" applyAlignment="1" applyProtection="1">
      <alignment horizontal="left" vertical="center"/>
    </xf>
    <xf numFmtId="166" fontId="40" fillId="30" borderId="76" xfId="0" applyNumberFormat="1" applyFont="1" applyFill="1" applyBorder="1" applyAlignment="1" applyProtection="1">
      <alignment horizontal="left" vertical="center"/>
    </xf>
    <xf numFmtId="166" fontId="40" fillId="30" borderId="26" xfId="0" applyNumberFormat="1" applyFont="1" applyFill="1" applyBorder="1" applyAlignment="1" applyProtection="1">
      <alignment horizontal="left" vertical="center"/>
    </xf>
    <xf numFmtId="166" fontId="67" fillId="30" borderId="78" xfId="0" applyNumberFormat="1" applyFont="1" applyFill="1" applyBorder="1" applyAlignment="1" applyProtection="1">
      <alignment horizontal="left" vertical="center"/>
    </xf>
    <xf numFmtId="166" fontId="66" fillId="30" borderId="0" xfId="0" applyNumberFormat="1" applyFont="1" applyFill="1" applyBorder="1" applyAlignment="1" applyProtection="1">
      <alignment horizontal="left" vertical="center"/>
    </xf>
    <xf numFmtId="166" fontId="66" fillId="30" borderId="79" xfId="0" applyNumberFormat="1" applyFont="1" applyFill="1" applyBorder="1" applyAlignment="1" applyProtection="1">
      <alignment horizontal="left" vertical="center"/>
    </xf>
    <xf numFmtId="166" fontId="66" fillId="30" borderId="78" xfId="0" applyNumberFormat="1" applyFont="1" applyFill="1" applyBorder="1" applyAlignment="1" applyProtection="1">
      <alignment horizontal="left" vertical="center"/>
    </xf>
    <xf numFmtId="166" fontId="66" fillId="30" borderId="35" xfId="0" applyNumberFormat="1" applyFont="1" applyFill="1" applyBorder="1" applyAlignment="1" applyProtection="1">
      <alignment horizontal="left" vertical="center"/>
    </xf>
    <xf numFmtId="166" fontId="66" fillId="30" borderId="76" xfId="0" applyNumberFormat="1" applyFont="1" applyFill="1" applyBorder="1" applyAlignment="1" applyProtection="1">
      <alignment horizontal="left" vertical="center"/>
    </xf>
    <xf numFmtId="166" fontId="66" fillId="30" borderId="26" xfId="0" applyNumberFormat="1" applyFont="1" applyFill="1" applyBorder="1" applyAlignment="1" applyProtection="1">
      <alignment horizontal="left" vertical="center"/>
    </xf>
    <xf numFmtId="166" fontId="67" fillId="30" borderId="77" xfId="0" applyNumberFormat="1" applyFont="1" applyFill="1" applyBorder="1" applyAlignment="1" applyProtection="1">
      <alignment horizontal="left" vertical="center"/>
    </xf>
    <xf numFmtId="166" fontId="67" fillId="30" borderId="71" xfId="0" applyNumberFormat="1" applyFont="1" applyFill="1" applyBorder="1" applyAlignment="1" applyProtection="1">
      <alignment horizontal="left" vertical="center"/>
    </xf>
    <xf numFmtId="166" fontId="67" fillId="30" borderId="0" xfId="0" applyNumberFormat="1" applyFont="1" applyFill="1" applyBorder="1" applyAlignment="1" applyProtection="1">
      <alignment horizontal="left" vertical="center"/>
    </xf>
    <xf numFmtId="166" fontId="67" fillId="30" borderId="79" xfId="0" applyNumberFormat="1" applyFont="1" applyFill="1" applyBorder="1" applyAlignment="1" applyProtection="1">
      <alignment horizontal="left" vertical="center"/>
    </xf>
    <xf numFmtId="166" fontId="67" fillId="30" borderId="35" xfId="0" applyNumberFormat="1" applyFont="1" applyFill="1" applyBorder="1" applyAlignment="1" applyProtection="1">
      <alignment horizontal="left" vertical="center"/>
    </xf>
    <xf numFmtId="166" fontId="67" fillId="30" borderId="76" xfId="0" applyNumberFormat="1" applyFont="1" applyFill="1" applyBorder="1" applyAlignment="1" applyProtection="1">
      <alignment horizontal="left" vertical="center"/>
    </xf>
    <xf numFmtId="166" fontId="67" fillId="30" borderId="26" xfId="0" applyNumberFormat="1" applyFont="1" applyFill="1" applyBorder="1" applyAlignment="1" applyProtection="1">
      <alignment horizontal="left" vertical="center"/>
    </xf>
    <xf numFmtId="49" fontId="31" fillId="24" borderId="51" xfId="0" applyNumberFormat="1" applyFont="1" applyFill="1" applyBorder="1" applyAlignment="1">
      <alignment horizontal="center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49" fontId="31" fillId="24" borderId="30" xfId="0" applyNumberFormat="1" applyFont="1" applyFill="1" applyBorder="1" applyAlignment="1">
      <alignment horizontal="center" vertical="center" wrapText="1"/>
    </xf>
    <xf numFmtId="0" fontId="40" fillId="40" borderId="38" xfId="0" applyFont="1" applyFill="1" applyBorder="1" applyAlignment="1">
      <alignment horizontal="center" vertical="center"/>
    </xf>
    <xf numFmtId="0" fontId="40" fillId="40" borderId="29" xfId="0" applyFont="1" applyFill="1" applyBorder="1" applyAlignment="1">
      <alignment horizontal="center" vertical="center"/>
    </xf>
    <xf numFmtId="2" fontId="40" fillId="25" borderId="38" xfId="0" applyNumberFormat="1" applyFont="1" applyFill="1" applyBorder="1" applyAlignment="1">
      <alignment horizontal="center" vertical="center"/>
    </xf>
    <xf numFmtId="2" fontId="40" fillId="25" borderId="29" xfId="0" applyNumberFormat="1" applyFont="1" applyFill="1" applyBorder="1" applyAlignment="1">
      <alignment horizontal="center" vertical="center"/>
    </xf>
    <xf numFmtId="1" fontId="40" fillId="40" borderId="38" xfId="0" applyNumberFormat="1" applyFont="1" applyFill="1" applyBorder="1" applyAlignment="1">
      <alignment horizontal="center" vertical="center"/>
    </xf>
    <xf numFmtId="1" fontId="40" fillId="40" borderId="29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 wrapText="1"/>
    </xf>
    <xf numFmtId="1" fontId="31" fillId="24" borderId="34" xfId="0" applyNumberFormat="1" applyFont="1" applyFill="1" applyBorder="1" applyAlignment="1">
      <alignment horizontal="center" vertical="center" wrapText="1"/>
    </xf>
    <xf numFmtId="0" fontId="31" fillId="40" borderId="38" xfId="0" applyNumberFormat="1" applyFont="1" applyFill="1" applyBorder="1" applyAlignment="1">
      <alignment horizontal="center" vertical="center" wrapText="1"/>
    </xf>
    <xf numFmtId="0" fontId="31" fillId="40" borderId="52" xfId="0" applyNumberFormat="1" applyFont="1" applyFill="1" applyBorder="1" applyAlignment="1">
      <alignment horizontal="center" vertical="center" wrapText="1"/>
    </xf>
    <xf numFmtId="0" fontId="31" fillId="40" borderId="29" xfId="0" applyNumberFormat="1" applyFont="1" applyFill="1" applyBorder="1" applyAlignment="1">
      <alignment horizontal="center" vertical="center" wrapText="1"/>
    </xf>
    <xf numFmtId="2" fontId="31" fillId="25" borderId="38" xfId="0" applyNumberFormat="1" applyFont="1" applyFill="1" applyBorder="1" applyAlignment="1">
      <alignment horizontal="center" vertical="center" wrapText="1"/>
    </xf>
    <xf numFmtId="2" fontId="31" fillId="25" borderId="52" xfId="0" applyNumberFormat="1" applyFont="1" applyFill="1" applyBorder="1" applyAlignment="1">
      <alignment horizontal="center" vertical="center" wrapText="1"/>
    </xf>
    <xf numFmtId="2" fontId="31" fillId="25" borderId="29" xfId="0" applyNumberFormat="1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69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32" fillId="24" borderId="52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wrapText="1"/>
    </xf>
    <xf numFmtId="0" fontId="36" fillId="24" borderId="37" xfId="0" applyFont="1" applyFill="1" applyBorder="1" applyAlignment="1">
      <alignment horizontal="center" wrapText="1"/>
    </xf>
    <xf numFmtId="0" fontId="36" fillId="24" borderId="15" xfId="0" applyFont="1" applyFill="1" applyBorder="1" applyAlignment="1">
      <alignment horizontal="center" wrapText="1"/>
    </xf>
    <xf numFmtId="0" fontId="36" fillId="24" borderId="16" xfId="0" applyFont="1" applyFill="1" applyBorder="1" applyAlignment="1">
      <alignment horizontal="center" wrapText="1"/>
    </xf>
    <xf numFmtId="0" fontId="31" fillId="40" borderId="38" xfId="0" applyFont="1" applyFill="1" applyBorder="1" applyAlignment="1">
      <alignment horizontal="center" vertical="center" wrapText="1"/>
    </xf>
    <xf numFmtId="0" fontId="31" fillId="40" borderId="52" xfId="0" applyFont="1" applyFill="1" applyBorder="1" applyAlignment="1">
      <alignment horizontal="center" vertical="center" wrapText="1"/>
    </xf>
    <xf numFmtId="0" fontId="31" fillId="40" borderId="29" xfId="0" applyFont="1" applyFill="1" applyBorder="1" applyAlignment="1">
      <alignment horizontal="center" vertical="center" wrapText="1"/>
    </xf>
    <xf numFmtId="0" fontId="31" fillId="25" borderId="38" xfId="0" applyFont="1" applyFill="1" applyBorder="1" applyAlignment="1">
      <alignment horizontal="center" vertical="center" wrapText="1"/>
    </xf>
    <xf numFmtId="0" fontId="31" fillId="25" borderId="52" xfId="0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0" fontId="62" fillId="31" borderId="18" xfId="0" applyFont="1" applyFill="1" applyBorder="1" applyAlignment="1">
      <alignment horizontal="center" vertical="center" wrapText="1"/>
    </xf>
    <xf numFmtId="0" fontId="62" fillId="31" borderId="69" xfId="0" applyFont="1" applyFill="1" applyBorder="1" applyAlignment="1">
      <alignment horizontal="center" vertical="center" wrapText="1"/>
    </xf>
    <xf numFmtId="1" fontId="62" fillId="31" borderId="18" xfId="0" applyNumberFormat="1" applyFont="1" applyFill="1" applyBorder="1" applyAlignment="1">
      <alignment horizontal="center" vertical="center" wrapText="1"/>
    </xf>
    <xf numFmtId="1" fontId="62" fillId="31" borderId="34" xfId="0" applyNumberFormat="1" applyFont="1" applyFill="1" applyBorder="1" applyAlignment="1">
      <alignment horizontal="center" vertical="center" wrapText="1"/>
    </xf>
    <xf numFmtId="1" fontId="62" fillId="31" borderId="69" xfId="0" applyNumberFormat="1" applyFont="1" applyFill="1" applyBorder="1" applyAlignment="1">
      <alignment horizontal="center" vertical="center" wrapText="1"/>
    </xf>
    <xf numFmtId="49" fontId="62" fillId="31" borderId="18" xfId="0" applyNumberFormat="1" applyFont="1" applyFill="1" applyBorder="1" applyAlignment="1">
      <alignment horizontal="center" vertical="center" wrapText="1"/>
    </xf>
    <xf numFmtId="49" fontId="62" fillId="31" borderId="34" xfId="0" applyNumberFormat="1" applyFont="1" applyFill="1" applyBorder="1" applyAlignment="1">
      <alignment horizontal="center" vertical="center" wrapText="1"/>
    </xf>
    <xf numFmtId="49" fontId="62" fillId="31" borderId="61" xfId="0" applyNumberFormat="1" applyFont="1" applyFill="1" applyBorder="1" applyAlignment="1">
      <alignment horizontal="center" vertical="center" wrapText="1"/>
    </xf>
    <xf numFmtId="49" fontId="62" fillId="31" borderId="72" xfId="0" applyNumberFormat="1" applyFont="1" applyFill="1" applyBorder="1" applyAlignment="1">
      <alignment horizontal="center" vertical="center" wrapText="1"/>
    </xf>
    <xf numFmtId="0" fontId="42" fillId="31" borderId="22" xfId="0" applyFont="1" applyFill="1" applyBorder="1" applyAlignment="1">
      <alignment horizontal="center" vertical="center" wrapText="1"/>
    </xf>
    <xf numFmtId="0" fontId="42" fillId="31" borderId="53" xfId="0" applyFont="1" applyFill="1" applyBorder="1" applyAlignment="1">
      <alignment horizontal="center" vertical="center" wrapText="1"/>
    </xf>
    <xf numFmtId="0" fontId="42" fillId="31" borderId="37" xfId="0" applyFont="1" applyFill="1" applyBorder="1" applyAlignment="1">
      <alignment horizontal="center" vertical="center" wrapText="1"/>
    </xf>
    <xf numFmtId="0" fontId="42" fillId="31" borderId="73" xfId="0" applyFont="1" applyFill="1" applyBorder="1" applyAlignment="1">
      <alignment horizontal="center" vertical="center" wrapText="1"/>
    </xf>
    <xf numFmtId="0" fontId="42" fillId="31" borderId="0" xfId="0" applyFont="1" applyFill="1" applyBorder="1" applyAlignment="1">
      <alignment horizontal="center" vertical="center" wrapText="1"/>
    </xf>
    <xf numFmtId="0" fontId="42" fillId="31" borderId="56" xfId="0" applyFont="1" applyFill="1" applyBorder="1" applyAlignment="1">
      <alignment horizontal="center" vertical="center" wrapText="1"/>
    </xf>
    <xf numFmtId="0" fontId="42" fillId="31" borderId="15" xfId="0" applyFont="1" applyFill="1" applyBorder="1" applyAlignment="1">
      <alignment horizontal="center" vertical="center" wrapText="1"/>
    </xf>
    <xf numFmtId="0" fontId="42" fillId="31" borderId="74" xfId="0" applyFont="1" applyFill="1" applyBorder="1" applyAlignment="1">
      <alignment horizontal="center" vertical="center" wrapText="1"/>
    </xf>
    <xf numFmtId="0" fontId="42" fillId="31" borderId="16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left"/>
    </xf>
    <xf numFmtId="0" fontId="65" fillId="31" borderId="28" xfId="0" applyFont="1" applyFill="1" applyBorder="1" applyAlignment="1">
      <alignment horizontal="left"/>
    </xf>
    <xf numFmtId="0" fontId="65" fillId="31" borderId="27" xfId="0" applyFont="1" applyFill="1" applyBorder="1" applyAlignment="1">
      <alignment horizontal="left"/>
    </xf>
    <xf numFmtId="0" fontId="65" fillId="32" borderId="21" xfId="0" applyFont="1" applyFill="1" applyBorder="1" applyAlignment="1">
      <alignment horizontal="left"/>
    </xf>
    <xf numFmtId="0" fontId="65" fillId="32" borderId="28" xfId="0" applyFont="1" applyFill="1" applyBorder="1" applyAlignment="1">
      <alignment horizontal="left"/>
    </xf>
    <xf numFmtId="0" fontId="65" fillId="32" borderId="27" xfId="0" applyFont="1" applyFill="1" applyBorder="1" applyAlignment="1">
      <alignment horizontal="left"/>
    </xf>
    <xf numFmtId="0" fontId="70" fillId="39" borderId="70" xfId="0" applyFont="1" applyFill="1" applyBorder="1" applyAlignment="1">
      <alignment horizontal="center" vertical="center"/>
    </xf>
    <xf numFmtId="0" fontId="70" fillId="39" borderId="71" xfId="0" applyFont="1" applyFill="1" applyBorder="1" applyAlignment="1">
      <alignment horizontal="center" vertical="center"/>
    </xf>
    <xf numFmtId="0" fontId="70" fillId="39" borderId="35" xfId="0" applyFont="1" applyFill="1" applyBorder="1" applyAlignment="1">
      <alignment horizontal="center" vertical="center"/>
    </xf>
    <xf numFmtId="0" fontId="70" fillId="39" borderId="26" xfId="0" applyFont="1" applyFill="1" applyBorder="1" applyAlignment="1">
      <alignment horizontal="center" vertical="center"/>
    </xf>
    <xf numFmtId="1" fontId="31" fillId="23" borderId="75" xfId="0" applyNumberFormat="1" applyFont="1" applyFill="1" applyBorder="1" applyAlignment="1">
      <alignment horizontal="center" vertical="center" wrapText="1"/>
    </xf>
    <xf numFmtId="1" fontId="31" fillId="23" borderId="61" xfId="0" applyNumberFormat="1" applyFont="1" applyFill="1" applyBorder="1" applyAlignment="1">
      <alignment horizontal="center" vertical="center" wrapText="1"/>
    </xf>
    <xf numFmtId="49" fontId="31" fillId="23" borderId="97" xfId="0" applyNumberFormat="1" applyFont="1" applyFill="1" applyBorder="1" applyAlignment="1">
      <alignment horizontal="center" vertical="center" wrapText="1"/>
    </xf>
    <xf numFmtId="49" fontId="31" fillId="23" borderId="98" xfId="0" applyNumberFormat="1" applyFont="1" applyFill="1" applyBorder="1" applyAlignment="1">
      <alignment horizontal="center" vertical="center" wrapText="1"/>
    </xf>
    <xf numFmtId="49" fontId="31" fillId="23" borderId="99" xfId="0" applyNumberFormat="1" applyFont="1" applyFill="1" applyBorder="1" applyAlignment="1">
      <alignment horizontal="center" vertical="center" wrapText="1"/>
    </xf>
    <xf numFmtId="0" fontId="51" fillId="23" borderId="38" xfId="0" applyFont="1" applyFill="1" applyBorder="1" applyAlignment="1">
      <alignment horizontal="center" vertical="center" wrapText="1"/>
    </xf>
    <xf numFmtId="0" fontId="51" fillId="23" borderId="52" xfId="0" applyFont="1" applyFill="1" applyBorder="1" applyAlignment="1">
      <alignment horizontal="center" vertical="center" wrapText="1"/>
    </xf>
    <xf numFmtId="0" fontId="51" fillId="23" borderId="29" xfId="0" applyFont="1" applyFill="1" applyBorder="1" applyAlignment="1">
      <alignment horizontal="center" vertical="center" wrapText="1"/>
    </xf>
    <xf numFmtId="1" fontId="72" fillId="0" borderId="73" xfId="0" applyNumberFormat="1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0" fontId="40" fillId="0" borderId="20" xfId="43" applyFont="1" applyBorder="1" applyAlignment="1">
      <alignment horizontal="center" wrapText="1"/>
    </xf>
    <xf numFmtId="0" fontId="40" fillId="0" borderId="96" xfId="43" applyFont="1" applyBorder="1" applyAlignment="1">
      <alignment horizontal="center" wrapText="1"/>
    </xf>
    <xf numFmtId="0" fontId="66" fillId="0" borderId="0" xfId="43" applyFont="1" applyAlignment="1">
      <alignment horizontal="center" vertical="center"/>
    </xf>
    <xf numFmtId="0" fontId="40" fillId="0" borderId="20" xfId="43" applyFont="1" applyBorder="1" applyAlignment="1">
      <alignment horizontal="center" wrapText="1" shrinkToFit="1"/>
    </xf>
    <xf numFmtId="0" fontId="40" fillId="0" borderId="96" xfId="43" applyFont="1" applyBorder="1" applyAlignment="1">
      <alignment horizontal="center" wrapText="1" shrinkToFit="1"/>
    </xf>
    <xf numFmtId="0" fontId="66" fillId="0" borderId="93" xfId="43" applyFont="1" applyBorder="1" applyAlignment="1">
      <alignment horizontal="center" vertical="center"/>
    </xf>
    <xf numFmtId="0" fontId="66" fillId="0" borderId="94" xfId="43" applyFont="1" applyBorder="1" applyAlignment="1">
      <alignment horizontal="center" vertical="center"/>
    </xf>
    <xf numFmtId="0" fontId="66" fillId="0" borderId="95" xfId="43" applyFont="1" applyBorder="1" applyAlignment="1">
      <alignment horizontal="center" vertical="center"/>
    </xf>
    <xf numFmtId="0" fontId="5" fillId="0" borderId="94" xfId="43" applyFont="1" applyBorder="1" applyAlignment="1">
      <alignment horizontal="center" vertical="center"/>
    </xf>
    <xf numFmtId="0" fontId="5" fillId="0" borderId="95" xfId="43" applyFont="1" applyBorder="1" applyAlignment="1">
      <alignment horizontal="center" vertical="center"/>
    </xf>
    <xf numFmtId="0" fontId="60" fillId="34" borderId="38" xfId="0" applyFont="1" applyFill="1" applyBorder="1" applyAlignment="1">
      <alignment horizontal="center" wrapText="1"/>
    </xf>
    <xf numFmtId="0" fontId="60" fillId="34" borderId="29" xfId="0" applyFont="1" applyFill="1" applyBorder="1" applyAlignment="1">
      <alignment horizontal="center" wrapText="1"/>
    </xf>
    <xf numFmtId="0" fontId="60" fillId="34" borderId="52" xfId="0" applyFont="1" applyFill="1" applyBorder="1" applyAlignment="1">
      <alignment horizontal="center" wrapText="1"/>
    </xf>
    <xf numFmtId="0" fontId="68" fillId="34" borderId="19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8" fillId="36" borderId="0" xfId="0" applyFont="1" applyFill="1" applyAlignment="1">
      <alignment horizontal="center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32" fillId="34" borderId="73" xfId="0" applyFont="1" applyFill="1" applyBorder="1" applyAlignment="1">
      <alignment horizontal="center" vertical="center" wrapText="1"/>
    </xf>
    <xf numFmtId="0" fontId="32" fillId="34" borderId="56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68" fillId="34" borderId="38" xfId="0" applyFont="1" applyFill="1" applyBorder="1" applyAlignment="1">
      <alignment horizontal="center"/>
    </xf>
    <xf numFmtId="0" fontId="68" fillId="34" borderId="52" xfId="0" applyFont="1" applyFill="1" applyBorder="1" applyAlignment="1">
      <alignment horizontal="center"/>
    </xf>
    <xf numFmtId="0" fontId="68" fillId="34" borderId="20" xfId="0" applyFont="1" applyFill="1" applyBorder="1" applyAlignment="1">
      <alignment horizontal="center"/>
    </xf>
    <xf numFmtId="0" fontId="68" fillId="38" borderId="70" xfId="0" applyFont="1" applyFill="1" applyBorder="1" applyAlignment="1">
      <alignment horizontal="center"/>
    </xf>
    <xf numFmtId="0" fontId="68" fillId="38" borderId="35" xfId="0" applyFont="1" applyFill="1" applyBorder="1" applyAlignment="1">
      <alignment horizontal="center"/>
    </xf>
    <xf numFmtId="0" fontId="60" fillId="34" borderId="81" xfId="0" applyFont="1" applyFill="1" applyBorder="1" applyAlignment="1">
      <alignment horizontal="center" vertical="center"/>
    </xf>
    <xf numFmtId="0" fontId="60" fillId="34" borderId="82" xfId="0" applyFont="1" applyFill="1" applyBorder="1" applyAlignment="1">
      <alignment horizontal="center" vertical="center"/>
    </xf>
    <xf numFmtId="165" fontId="60" fillId="34" borderId="38" xfId="0" applyNumberFormat="1" applyFont="1" applyFill="1" applyBorder="1" applyAlignment="1">
      <alignment horizontal="center" wrapText="1"/>
    </xf>
    <xf numFmtId="165" fontId="60" fillId="34" borderId="29" xfId="0" applyNumberFormat="1" applyFont="1" applyFill="1" applyBorder="1" applyAlignment="1">
      <alignment horizontal="center" wrapText="1"/>
    </xf>
    <xf numFmtId="0" fontId="73" fillId="34" borderId="38" xfId="0" applyFont="1" applyFill="1" applyBorder="1" applyAlignment="1">
      <alignment horizontal="center" wrapText="1"/>
    </xf>
    <xf numFmtId="165" fontId="60" fillId="34" borderId="52" xfId="0" applyNumberFormat="1" applyFont="1" applyFill="1" applyBorder="1" applyAlignment="1">
      <alignment horizontal="center" wrapText="1"/>
    </xf>
    <xf numFmtId="0" fontId="60" fillId="38" borderId="38" xfId="0" applyFont="1" applyFill="1" applyBorder="1" applyAlignment="1">
      <alignment horizontal="center" wrapText="1"/>
    </xf>
    <xf numFmtId="0" fontId="60" fillId="38" borderId="29" xfId="0" applyFont="1" applyFill="1" applyBorder="1" applyAlignment="1">
      <alignment horizontal="center" wrapText="1"/>
    </xf>
    <xf numFmtId="0" fontId="60" fillId="38" borderId="81" xfId="0" applyFont="1" applyFill="1" applyBorder="1" applyAlignment="1">
      <alignment horizontal="center" vertical="center"/>
    </xf>
    <xf numFmtId="0" fontId="60" fillId="38" borderId="82" xfId="0" applyFont="1" applyFill="1" applyBorder="1" applyAlignment="1">
      <alignment horizontal="center" vertical="center"/>
    </xf>
    <xf numFmtId="165" fontId="60" fillId="38" borderId="38" xfId="0" applyNumberFormat="1" applyFont="1" applyFill="1" applyBorder="1" applyAlignment="1">
      <alignment horizontal="center" wrapText="1"/>
    </xf>
    <xf numFmtId="165" fontId="60" fillId="38" borderId="29" xfId="0" applyNumberFormat="1" applyFont="1" applyFill="1" applyBorder="1" applyAlignment="1">
      <alignment horizontal="center" wrapText="1"/>
    </xf>
    <xf numFmtId="0" fontId="60" fillId="36" borderId="38" xfId="0" applyFont="1" applyFill="1" applyBorder="1" applyAlignment="1">
      <alignment horizontal="center" wrapText="1"/>
    </xf>
    <xf numFmtId="0" fontId="60" fillId="36" borderId="29" xfId="0" applyFont="1" applyFill="1" applyBorder="1" applyAlignment="1">
      <alignment horizontal="center" wrapText="1"/>
    </xf>
    <xf numFmtId="0" fontId="60" fillId="36" borderId="81" xfId="0" applyFont="1" applyFill="1" applyBorder="1" applyAlignment="1">
      <alignment horizontal="center" vertical="center"/>
    </xf>
    <xf numFmtId="0" fontId="60" fillId="36" borderId="82" xfId="0" applyFont="1" applyFill="1" applyBorder="1" applyAlignment="1">
      <alignment horizontal="center" vertical="center"/>
    </xf>
    <xf numFmtId="165" fontId="60" fillId="36" borderId="38" xfId="0" applyNumberFormat="1" applyFont="1" applyFill="1" applyBorder="1" applyAlignment="1">
      <alignment horizontal="center" wrapText="1"/>
    </xf>
    <xf numFmtId="165" fontId="60" fillId="36" borderId="29" xfId="0" applyNumberFormat="1" applyFont="1" applyFill="1" applyBorder="1" applyAlignment="1">
      <alignment horizontal="center" wrapText="1"/>
    </xf>
    <xf numFmtId="0" fontId="0" fillId="29" borderId="38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0" fillId="28" borderId="38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60" fillId="29" borderId="11" xfId="0" applyFont="1" applyFill="1" applyBorder="1" applyAlignment="1">
      <alignment horizontal="center" vertical="center" wrapText="1"/>
    </xf>
    <xf numFmtId="0" fontId="60" fillId="29" borderId="23" xfId="0" applyFont="1" applyFill="1" applyBorder="1" applyAlignment="1">
      <alignment horizontal="center" vertical="center" wrapText="1"/>
    </xf>
    <xf numFmtId="0" fontId="60" fillId="29" borderId="19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71" fillId="35" borderId="60" xfId="0" applyFont="1" applyFill="1" applyBorder="1" applyAlignment="1">
      <alignment horizontal="center" vertical="center" wrapText="1"/>
    </xf>
    <xf numFmtId="0" fontId="71" fillId="35" borderId="61" xfId="0" applyFont="1" applyFill="1" applyBorder="1" applyAlignment="1">
      <alignment horizontal="center" vertical="center" wrapText="1"/>
    </xf>
    <xf numFmtId="0" fontId="71" fillId="35" borderId="62" xfId="0" applyFont="1" applyFill="1" applyBorder="1" applyAlignment="1">
      <alignment horizontal="center" vertical="center" wrapText="1"/>
    </xf>
    <xf numFmtId="0" fontId="71" fillId="35" borderId="86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35" borderId="87" xfId="0" applyFont="1" applyFill="1" applyBorder="1" applyAlignment="1">
      <alignment horizontal="center" vertical="center" wrapText="1"/>
    </xf>
    <xf numFmtId="0" fontId="71" fillId="35" borderId="63" xfId="0" applyFont="1" applyFill="1" applyBorder="1" applyAlignment="1">
      <alignment horizontal="center" vertical="center" wrapText="1"/>
    </xf>
    <xf numFmtId="0" fontId="71" fillId="35" borderId="88" xfId="0" applyFont="1" applyFill="1" applyBorder="1" applyAlignment="1">
      <alignment horizontal="center" vertical="center" wrapText="1"/>
    </xf>
    <xf numFmtId="0" fontId="71" fillId="35" borderId="8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</cellXfs>
  <cellStyles count="314">
    <cellStyle name="20% - Accent1" xfId="1" builtinId="30" customBuiltin="1"/>
    <cellStyle name="20% - Accent1 2" xfId="46"/>
    <cellStyle name="20% - Accent1 2 2" xfId="47"/>
    <cellStyle name="20% - Accent1 2 2 2" xfId="78"/>
    <cellStyle name="20% - Accent1 2 2 2 2" xfId="233"/>
    <cellStyle name="20% - Accent1 2 2 2 3" xfId="289"/>
    <cellStyle name="20% - Accent1 2 2 2 4" xfId="134"/>
    <cellStyle name="20% - Accent1 2 2 3" xfId="205"/>
    <cellStyle name="20% - Accent1 2 2 4" xfId="261"/>
    <cellStyle name="20% - Accent1 2 2 5" xfId="106"/>
    <cellStyle name="20% - Accent1 2 3" xfId="77"/>
    <cellStyle name="20% - Accent1 2 3 2" xfId="232"/>
    <cellStyle name="20% - Accent1 2 3 3" xfId="288"/>
    <cellStyle name="20% - Accent1 2 3 4" xfId="133"/>
    <cellStyle name="20% - Accent1 2 4" xfId="204"/>
    <cellStyle name="20% - Accent1 2 5" xfId="260"/>
    <cellStyle name="20% - Accent1 2 6" xfId="105"/>
    <cellStyle name="20% - Accent1 3" xfId="161"/>
    <cellStyle name="20% - Accent2" xfId="2" builtinId="34" customBuiltin="1"/>
    <cellStyle name="20% - Accent2 2" xfId="48"/>
    <cellStyle name="20% - Accent2 2 2" xfId="49"/>
    <cellStyle name="20% - Accent2 2 2 2" xfId="80"/>
    <cellStyle name="20% - Accent2 2 2 2 2" xfId="235"/>
    <cellStyle name="20% - Accent2 2 2 2 3" xfId="291"/>
    <cellStyle name="20% - Accent2 2 2 2 4" xfId="136"/>
    <cellStyle name="20% - Accent2 2 2 3" xfId="207"/>
    <cellStyle name="20% - Accent2 2 2 4" xfId="263"/>
    <cellStyle name="20% - Accent2 2 2 5" xfId="108"/>
    <cellStyle name="20% - Accent2 2 3" xfId="79"/>
    <cellStyle name="20% - Accent2 2 3 2" xfId="234"/>
    <cellStyle name="20% - Accent2 2 3 3" xfId="290"/>
    <cellStyle name="20% - Accent2 2 3 4" xfId="135"/>
    <cellStyle name="20% - Accent2 2 4" xfId="206"/>
    <cellStyle name="20% - Accent2 2 5" xfId="262"/>
    <cellStyle name="20% - Accent2 2 6" xfId="107"/>
    <cellStyle name="20% - Accent2 3" xfId="162"/>
    <cellStyle name="20% - Accent3" xfId="3" builtinId="38" customBuiltin="1"/>
    <cellStyle name="20% - Accent3 2" xfId="50"/>
    <cellStyle name="20% - Accent3 2 2" xfId="51"/>
    <cellStyle name="20% - Accent3 2 2 2" xfId="82"/>
    <cellStyle name="20% - Accent3 2 2 2 2" xfId="237"/>
    <cellStyle name="20% - Accent3 2 2 2 3" xfId="293"/>
    <cellStyle name="20% - Accent3 2 2 2 4" xfId="138"/>
    <cellStyle name="20% - Accent3 2 2 3" xfId="209"/>
    <cellStyle name="20% - Accent3 2 2 4" xfId="265"/>
    <cellStyle name="20% - Accent3 2 2 5" xfId="110"/>
    <cellStyle name="20% - Accent3 2 3" xfId="81"/>
    <cellStyle name="20% - Accent3 2 3 2" xfId="236"/>
    <cellStyle name="20% - Accent3 2 3 3" xfId="292"/>
    <cellStyle name="20% - Accent3 2 3 4" xfId="137"/>
    <cellStyle name="20% - Accent3 2 4" xfId="208"/>
    <cellStyle name="20% - Accent3 2 5" xfId="264"/>
    <cellStyle name="20% - Accent3 2 6" xfId="109"/>
    <cellStyle name="20% - Accent3 3" xfId="163"/>
    <cellStyle name="20% - Accent4" xfId="4" builtinId="42" customBuiltin="1"/>
    <cellStyle name="20% - Accent4 2" xfId="52"/>
    <cellStyle name="20% - Accent4 2 2" xfId="53"/>
    <cellStyle name="20% - Accent4 2 2 2" xfId="84"/>
    <cellStyle name="20% - Accent4 2 2 2 2" xfId="239"/>
    <cellStyle name="20% - Accent4 2 2 2 3" xfId="295"/>
    <cellStyle name="20% - Accent4 2 2 2 4" xfId="140"/>
    <cellStyle name="20% - Accent4 2 2 3" xfId="211"/>
    <cellStyle name="20% - Accent4 2 2 4" xfId="267"/>
    <cellStyle name="20% - Accent4 2 2 5" xfId="112"/>
    <cellStyle name="20% - Accent4 2 3" xfId="83"/>
    <cellStyle name="20% - Accent4 2 3 2" xfId="238"/>
    <cellStyle name="20% - Accent4 2 3 3" xfId="294"/>
    <cellStyle name="20% - Accent4 2 3 4" xfId="139"/>
    <cellStyle name="20% - Accent4 2 4" xfId="210"/>
    <cellStyle name="20% - Accent4 2 5" xfId="266"/>
    <cellStyle name="20% - Accent4 2 6" xfId="111"/>
    <cellStyle name="20% - Accent4 3" xfId="164"/>
    <cellStyle name="20% - Accent5" xfId="5" builtinId="46" customBuiltin="1"/>
    <cellStyle name="20% - Accent5 2" xfId="54"/>
    <cellStyle name="20% - Accent5 2 2" xfId="55"/>
    <cellStyle name="20% - Accent5 2 2 2" xfId="86"/>
    <cellStyle name="20% - Accent5 2 2 2 2" xfId="241"/>
    <cellStyle name="20% - Accent5 2 2 2 3" xfId="297"/>
    <cellStyle name="20% - Accent5 2 2 2 4" xfId="142"/>
    <cellStyle name="20% - Accent5 2 2 3" xfId="213"/>
    <cellStyle name="20% - Accent5 2 2 4" xfId="269"/>
    <cellStyle name="20% - Accent5 2 2 5" xfId="114"/>
    <cellStyle name="20% - Accent5 2 3" xfId="85"/>
    <cellStyle name="20% - Accent5 2 3 2" xfId="240"/>
    <cellStyle name="20% - Accent5 2 3 3" xfId="296"/>
    <cellStyle name="20% - Accent5 2 3 4" xfId="141"/>
    <cellStyle name="20% - Accent5 2 4" xfId="212"/>
    <cellStyle name="20% - Accent5 2 5" xfId="268"/>
    <cellStyle name="20% - Accent5 2 6" xfId="113"/>
    <cellStyle name="20% - Accent5 3" xfId="165"/>
    <cellStyle name="20% - Accent6" xfId="6" builtinId="50" customBuiltin="1"/>
    <cellStyle name="20% - Accent6 2" xfId="56"/>
    <cellStyle name="20% - Accent6 2 2" xfId="57"/>
    <cellStyle name="20% - Accent6 2 2 2" xfId="88"/>
    <cellStyle name="20% - Accent6 2 2 2 2" xfId="243"/>
    <cellStyle name="20% - Accent6 2 2 2 3" xfId="299"/>
    <cellStyle name="20% - Accent6 2 2 2 4" xfId="144"/>
    <cellStyle name="20% - Accent6 2 2 3" xfId="215"/>
    <cellStyle name="20% - Accent6 2 2 4" xfId="271"/>
    <cellStyle name="20% - Accent6 2 2 5" xfId="116"/>
    <cellStyle name="20% - Accent6 2 3" xfId="87"/>
    <cellStyle name="20% - Accent6 2 3 2" xfId="242"/>
    <cellStyle name="20% - Accent6 2 3 3" xfId="298"/>
    <cellStyle name="20% - Accent6 2 3 4" xfId="143"/>
    <cellStyle name="20% - Accent6 2 4" xfId="214"/>
    <cellStyle name="20% - Accent6 2 5" xfId="270"/>
    <cellStyle name="20% - Accent6 2 6" xfId="115"/>
    <cellStyle name="20% - Accent6 3" xfId="166"/>
    <cellStyle name="40% - Accent1" xfId="7" builtinId="31" customBuiltin="1"/>
    <cellStyle name="40% - Accent1 2" xfId="58"/>
    <cellStyle name="40% - Accent1 2 2" xfId="59"/>
    <cellStyle name="40% - Accent1 2 2 2" xfId="90"/>
    <cellStyle name="40% - Accent1 2 2 2 2" xfId="245"/>
    <cellStyle name="40% - Accent1 2 2 2 3" xfId="301"/>
    <cellStyle name="40% - Accent1 2 2 2 4" xfId="146"/>
    <cellStyle name="40% - Accent1 2 2 3" xfId="217"/>
    <cellStyle name="40% - Accent1 2 2 4" xfId="273"/>
    <cellStyle name="40% - Accent1 2 2 5" xfId="118"/>
    <cellStyle name="40% - Accent1 2 3" xfId="89"/>
    <cellStyle name="40% - Accent1 2 3 2" xfId="244"/>
    <cellStyle name="40% - Accent1 2 3 3" xfId="300"/>
    <cellStyle name="40% - Accent1 2 3 4" xfId="145"/>
    <cellStyle name="40% - Accent1 2 4" xfId="216"/>
    <cellStyle name="40% - Accent1 2 5" xfId="272"/>
    <cellStyle name="40% - Accent1 2 6" xfId="117"/>
    <cellStyle name="40% - Accent1 3" xfId="167"/>
    <cellStyle name="40% - Accent2" xfId="8" builtinId="35" customBuiltin="1"/>
    <cellStyle name="40% - Accent2 2" xfId="60"/>
    <cellStyle name="40% - Accent2 2 2" xfId="61"/>
    <cellStyle name="40% - Accent2 2 2 2" xfId="92"/>
    <cellStyle name="40% - Accent2 2 2 2 2" xfId="247"/>
    <cellStyle name="40% - Accent2 2 2 2 3" xfId="303"/>
    <cellStyle name="40% - Accent2 2 2 2 4" xfId="148"/>
    <cellStyle name="40% - Accent2 2 2 3" xfId="219"/>
    <cellStyle name="40% - Accent2 2 2 4" xfId="275"/>
    <cellStyle name="40% - Accent2 2 2 5" xfId="120"/>
    <cellStyle name="40% - Accent2 2 3" xfId="91"/>
    <cellStyle name="40% - Accent2 2 3 2" xfId="246"/>
    <cellStyle name="40% - Accent2 2 3 3" xfId="302"/>
    <cellStyle name="40% - Accent2 2 3 4" xfId="147"/>
    <cellStyle name="40% - Accent2 2 4" xfId="218"/>
    <cellStyle name="40% - Accent2 2 5" xfId="274"/>
    <cellStyle name="40% - Accent2 2 6" xfId="119"/>
    <cellStyle name="40% - Accent2 3" xfId="168"/>
    <cellStyle name="40% - Accent3" xfId="9" builtinId="39" customBuiltin="1"/>
    <cellStyle name="40% - Accent3 2" xfId="62"/>
    <cellStyle name="40% - Accent3 2 2" xfId="63"/>
    <cellStyle name="40% - Accent3 2 2 2" xfId="94"/>
    <cellStyle name="40% - Accent3 2 2 2 2" xfId="249"/>
    <cellStyle name="40% - Accent3 2 2 2 3" xfId="305"/>
    <cellStyle name="40% - Accent3 2 2 2 4" xfId="150"/>
    <cellStyle name="40% - Accent3 2 2 3" xfId="221"/>
    <cellStyle name="40% - Accent3 2 2 4" xfId="277"/>
    <cellStyle name="40% - Accent3 2 2 5" xfId="122"/>
    <cellStyle name="40% - Accent3 2 3" xfId="93"/>
    <cellStyle name="40% - Accent3 2 3 2" xfId="248"/>
    <cellStyle name="40% - Accent3 2 3 3" xfId="304"/>
    <cellStyle name="40% - Accent3 2 3 4" xfId="149"/>
    <cellStyle name="40% - Accent3 2 4" xfId="220"/>
    <cellStyle name="40% - Accent3 2 5" xfId="276"/>
    <cellStyle name="40% - Accent3 2 6" xfId="121"/>
    <cellStyle name="40% - Accent3 3" xfId="169"/>
    <cellStyle name="40% - Accent4" xfId="10" builtinId="43" customBuiltin="1"/>
    <cellStyle name="40% - Accent4 2" xfId="64"/>
    <cellStyle name="40% - Accent4 2 2" xfId="65"/>
    <cellStyle name="40% - Accent4 2 2 2" xfId="96"/>
    <cellStyle name="40% - Accent4 2 2 2 2" xfId="251"/>
    <cellStyle name="40% - Accent4 2 2 2 3" xfId="307"/>
    <cellStyle name="40% - Accent4 2 2 2 4" xfId="152"/>
    <cellStyle name="40% - Accent4 2 2 3" xfId="223"/>
    <cellStyle name="40% - Accent4 2 2 4" xfId="279"/>
    <cellStyle name="40% - Accent4 2 2 5" xfId="124"/>
    <cellStyle name="40% - Accent4 2 3" xfId="95"/>
    <cellStyle name="40% - Accent4 2 3 2" xfId="250"/>
    <cellStyle name="40% - Accent4 2 3 3" xfId="306"/>
    <cellStyle name="40% - Accent4 2 3 4" xfId="151"/>
    <cellStyle name="40% - Accent4 2 4" xfId="222"/>
    <cellStyle name="40% - Accent4 2 5" xfId="278"/>
    <cellStyle name="40% - Accent4 2 6" xfId="123"/>
    <cellStyle name="40% - Accent4 3" xfId="170"/>
    <cellStyle name="40% - Accent5" xfId="11" builtinId="47" customBuiltin="1"/>
    <cellStyle name="40% - Accent5 2" xfId="66"/>
    <cellStyle name="40% - Accent5 2 2" xfId="67"/>
    <cellStyle name="40% - Accent5 2 2 2" xfId="98"/>
    <cellStyle name="40% - Accent5 2 2 2 2" xfId="253"/>
    <cellStyle name="40% - Accent5 2 2 2 3" xfId="309"/>
    <cellStyle name="40% - Accent5 2 2 2 4" xfId="154"/>
    <cellStyle name="40% - Accent5 2 2 3" xfId="225"/>
    <cellStyle name="40% - Accent5 2 2 4" xfId="281"/>
    <cellStyle name="40% - Accent5 2 2 5" xfId="126"/>
    <cellStyle name="40% - Accent5 2 3" xfId="97"/>
    <cellStyle name="40% - Accent5 2 3 2" xfId="252"/>
    <cellStyle name="40% - Accent5 2 3 3" xfId="308"/>
    <cellStyle name="40% - Accent5 2 3 4" xfId="153"/>
    <cellStyle name="40% - Accent5 2 4" xfId="224"/>
    <cellStyle name="40% - Accent5 2 5" xfId="280"/>
    <cellStyle name="40% - Accent5 2 6" xfId="125"/>
    <cellStyle name="40% - Accent5 3" xfId="171"/>
    <cellStyle name="40% - Accent6" xfId="12" builtinId="51" customBuiltin="1"/>
    <cellStyle name="40% - Accent6 2" xfId="68"/>
    <cellStyle name="40% - Accent6 2 2" xfId="69"/>
    <cellStyle name="40% - Accent6 2 2 2" xfId="100"/>
    <cellStyle name="40% - Accent6 2 2 2 2" xfId="255"/>
    <cellStyle name="40% - Accent6 2 2 2 3" xfId="311"/>
    <cellStyle name="40% - Accent6 2 2 2 4" xfId="156"/>
    <cellStyle name="40% - Accent6 2 2 3" xfId="227"/>
    <cellStyle name="40% - Accent6 2 2 4" xfId="283"/>
    <cellStyle name="40% - Accent6 2 2 5" xfId="128"/>
    <cellStyle name="40% - Accent6 2 3" xfId="99"/>
    <cellStyle name="40% - Accent6 2 3 2" xfId="254"/>
    <cellStyle name="40% - Accent6 2 3 3" xfId="310"/>
    <cellStyle name="40% - Accent6 2 3 4" xfId="155"/>
    <cellStyle name="40% - Accent6 2 4" xfId="226"/>
    <cellStyle name="40% - Accent6 2 5" xfId="282"/>
    <cellStyle name="40% - Accent6 2 6" xfId="127"/>
    <cellStyle name="40% - Accent6 3" xfId="172"/>
    <cellStyle name="60% - Accent1" xfId="13" builtinId="32" customBuiltin="1"/>
    <cellStyle name="60% - Accent1 2" xfId="173"/>
    <cellStyle name="60% - Accent2" xfId="14" builtinId="36" customBuiltin="1"/>
    <cellStyle name="60% - Accent2 2" xfId="174"/>
    <cellStyle name="60% - Accent3" xfId="15" builtinId="40" customBuiltin="1"/>
    <cellStyle name="60% - Accent3 2" xfId="175"/>
    <cellStyle name="60% - Accent4" xfId="16" builtinId="44" customBuiltin="1"/>
    <cellStyle name="60% - Accent4 2" xfId="176"/>
    <cellStyle name="60% - Accent5" xfId="17" builtinId="48" customBuiltin="1"/>
    <cellStyle name="60% - Accent5 2" xfId="177"/>
    <cellStyle name="60% - Accent6" xfId="18" builtinId="52" customBuiltin="1"/>
    <cellStyle name="60% - Accent6 2" xfId="178"/>
    <cellStyle name="Accent1" xfId="19" builtinId="29" customBuiltin="1"/>
    <cellStyle name="Accent1 2" xfId="179"/>
    <cellStyle name="Accent2" xfId="20" builtinId="33" customBuiltin="1"/>
    <cellStyle name="Accent2 2" xfId="180"/>
    <cellStyle name="Accent3" xfId="21" builtinId="37" customBuiltin="1"/>
    <cellStyle name="Accent3 2" xfId="181"/>
    <cellStyle name="Accent4" xfId="22" builtinId="41" customBuiltin="1"/>
    <cellStyle name="Accent4 2" xfId="182"/>
    <cellStyle name="Accent5" xfId="23" builtinId="45" customBuiltin="1"/>
    <cellStyle name="Accent5 2" xfId="183"/>
    <cellStyle name="Accent6" xfId="24" builtinId="49" customBuiltin="1"/>
    <cellStyle name="Accent6 2" xfId="184"/>
    <cellStyle name="Bad" xfId="25" builtinId="27" customBuiltin="1"/>
    <cellStyle name="Bad 2" xfId="185"/>
    <cellStyle name="Calculation" xfId="26" builtinId="22" customBuiltin="1"/>
    <cellStyle name="Calculation 2" xfId="186"/>
    <cellStyle name="Check Cell" xfId="27" builtinId="23" customBuiltin="1"/>
    <cellStyle name="Check Cell 2" xfId="187"/>
    <cellStyle name="Explanatory Text" xfId="28" builtinId="53" customBuiltin="1"/>
    <cellStyle name="Explanatory Text 2" xfId="188"/>
    <cellStyle name="Good" xfId="29" builtinId="26" customBuiltin="1"/>
    <cellStyle name="Good 2" xfId="189"/>
    <cellStyle name="Heading 1" xfId="30" builtinId="16" customBuiltin="1"/>
    <cellStyle name="Heading 1 2" xfId="73"/>
    <cellStyle name="Heading 1 3" xfId="190"/>
    <cellStyle name="Heading 2" xfId="31" builtinId="17" customBuiltin="1"/>
    <cellStyle name="Heading 2 2" xfId="74"/>
    <cellStyle name="Heading 2 3" xfId="191"/>
    <cellStyle name="Heading 3" xfId="32" builtinId="18" customBuiltin="1"/>
    <cellStyle name="Heading 3 2" xfId="192"/>
    <cellStyle name="Heading 4" xfId="33" builtinId="19" customBuiltin="1"/>
    <cellStyle name="Heading 4 2" xfId="193"/>
    <cellStyle name="Input" xfId="34" builtinId="20" customBuiltin="1"/>
    <cellStyle name="Input 2" xfId="194"/>
    <cellStyle name="Linked Cell" xfId="35" builtinId="24" customBuiltin="1"/>
    <cellStyle name="Linked Cell 2" xfId="195"/>
    <cellStyle name="Neutral" xfId="36" builtinId="28" customBuiltin="1"/>
    <cellStyle name="Neutral 2" xfId="196"/>
    <cellStyle name="Normal" xfId="0" builtinId="0"/>
    <cellStyle name="Normal 2" xfId="42"/>
    <cellStyle name="Normal 2 2" xfId="43"/>
    <cellStyle name="Normal 2 3" xfId="75"/>
    <cellStyle name="Normal 2 3 2" xfId="230"/>
    <cellStyle name="Normal 2 3 3" xfId="286"/>
    <cellStyle name="Normal 2 3 4" xfId="131"/>
    <cellStyle name="Normal 2 4" xfId="202"/>
    <cellStyle name="Normal 2 5" xfId="258"/>
    <cellStyle name="Normal 2 6" xfId="103"/>
    <cellStyle name="Normal 3" xfId="70"/>
    <cellStyle name="Normal 4" xfId="45"/>
    <cellStyle name="Normal 5" xfId="44"/>
    <cellStyle name="Normal 5 2" xfId="76"/>
    <cellStyle name="Normal 5 2 2" xfId="231"/>
    <cellStyle name="Normal 5 2 3" xfId="287"/>
    <cellStyle name="Normal 5 2 4" xfId="132"/>
    <cellStyle name="Normal 5 3" xfId="203"/>
    <cellStyle name="Normal 5 4" xfId="259"/>
    <cellStyle name="Normal 5 5" xfId="104"/>
    <cellStyle name="Normal 6" xfId="160"/>
    <cellStyle name="Normal 7" xfId="159"/>
    <cellStyle name="Note" xfId="37" builtinId="10" customBuiltin="1"/>
    <cellStyle name="Note 2" xfId="71"/>
    <cellStyle name="Note 2 2" xfId="72"/>
    <cellStyle name="Note 2 2 2" xfId="102"/>
    <cellStyle name="Note 2 2 2 2" xfId="257"/>
    <cellStyle name="Note 2 2 2 3" xfId="313"/>
    <cellStyle name="Note 2 2 2 4" xfId="158"/>
    <cellStyle name="Note 2 2 3" xfId="229"/>
    <cellStyle name="Note 2 2 4" xfId="285"/>
    <cellStyle name="Note 2 2 5" xfId="130"/>
    <cellStyle name="Note 2 3" xfId="101"/>
    <cellStyle name="Note 2 3 2" xfId="256"/>
    <cellStyle name="Note 2 3 3" xfId="312"/>
    <cellStyle name="Note 2 3 4" xfId="157"/>
    <cellStyle name="Note 2 4" xfId="228"/>
    <cellStyle name="Note 2 5" xfId="284"/>
    <cellStyle name="Note 2 6" xfId="129"/>
    <cellStyle name="Note 3" xfId="197"/>
    <cellStyle name="Output" xfId="38" builtinId="21" customBuiltin="1"/>
    <cellStyle name="Output 2" xfId="198"/>
    <cellStyle name="Title" xfId="39" builtinId="15" customBuiltin="1"/>
    <cellStyle name="Title 2" xfId="199"/>
    <cellStyle name="Total" xfId="40" builtinId="25" customBuiltin="1"/>
    <cellStyle name="Total 2" xfId="200"/>
    <cellStyle name="Warning Text" xfId="41" builtinId="11" customBuiltin="1"/>
    <cellStyle name="Warning Text 2" xfId="201"/>
  </cellStyles>
  <dxfs count="0"/>
  <tableStyles count="0" defaultTableStyle="TableStyleMedium9" defaultPivotStyle="PivotStyleLight16"/>
  <colors>
    <mruColors>
      <color rgb="FFC9E6ED"/>
      <color rgb="FFCDE9EF"/>
      <color rgb="FFC3E3EB"/>
      <color rgb="FF00FF00"/>
      <color rgb="FF008000"/>
      <color rgb="FFFFFF00"/>
      <color rgb="FF660066"/>
      <color rgb="FFFF8080"/>
      <color rgb="FF2FC9FF"/>
      <color rgb="FF09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64"/>
  <sheetViews>
    <sheetView tabSelected="1" workbookViewId="0">
      <selection activeCell="G41" sqref="G41:G44"/>
    </sheetView>
  </sheetViews>
  <sheetFormatPr defaultRowHeight="12.75" x14ac:dyDescent="0.2"/>
  <sheetData>
    <row r="1" spans="1:22" ht="36" x14ac:dyDescent="0.2">
      <c r="A1" s="812" t="s">
        <v>181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1"/>
      <c r="U1" s="1"/>
      <c r="V1" s="1"/>
    </row>
    <row r="2" spans="1:22" ht="14.25" customHeight="1" thickBot="1" x14ac:dyDescent="0.25">
      <c r="A2" s="345"/>
      <c r="B2" s="345"/>
      <c r="C2" s="345"/>
      <c r="D2" s="345"/>
      <c r="E2" s="423"/>
      <c r="F2" s="423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1"/>
      <c r="U2" s="1"/>
      <c r="V2" s="1"/>
    </row>
    <row r="3" spans="1:22" ht="14.25" customHeight="1" thickTop="1" x14ac:dyDescent="0.2">
      <c r="A3" s="345"/>
      <c r="B3" s="345"/>
      <c r="C3" s="345"/>
      <c r="D3" s="345"/>
      <c r="E3" s="423"/>
      <c r="F3" s="423"/>
      <c r="G3" s="817" t="s">
        <v>135</v>
      </c>
      <c r="H3" s="818"/>
      <c r="I3" s="819"/>
      <c r="J3" s="794" t="s">
        <v>87</v>
      </c>
      <c r="K3" s="794" t="s">
        <v>86</v>
      </c>
      <c r="L3" s="794" t="s">
        <v>88</v>
      </c>
      <c r="M3" s="794" t="s">
        <v>89</v>
      </c>
      <c r="N3" s="794" t="s">
        <v>25</v>
      </c>
      <c r="O3" s="794" t="s">
        <v>14</v>
      </c>
      <c r="P3" s="345"/>
      <c r="Q3" s="345"/>
      <c r="R3" s="345"/>
      <c r="S3" s="345"/>
      <c r="T3" s="1"/>
      <c r="U3" s="1"/>
      <c r="V3" s="1"/>
    </row>
    <row r="4" spans="1:22" ht="14.25" customHeight="1" thickBot="1" x14ac:dyDescent="0.25">
      <c r="A4" s="345"/>
      <c r="B4" s="345"/>
      <c r="C4" s="345"/>
      <c r="D4" s="345"/>
      <c r="E4" s="423"/>
      <c r="F4" s="423"/>
      <c r="G4" s="820"/>
      <c r="H4" s="821"/>
      <c r="I4" s="822"/>
      <c r="J4" s="795"/>
      <c r="K4" s="795"/>
      <c r="L4" s="795"/>
      <c r="M4" s="795"/>
      <c r="N4" s="795"/>
      <c r="O4" s="795"/>
      <c r="P4" s="345"/>
      <c r="Q4" s="345"/>
      <c r="R4" s="345"/>
      <c r="S4" s="345"/>
      <c r="T4" s="1"/>
      <c r="U4" s="1"/>
      <c r="V4" s="1"/>
    </row>
    <row r="5" spans="1:22" ht="14.25" customHeight="1" thickTop="1" thickBot="1" x14ac:dyDescent="0.25">
      <c r="A5" s="345"/>
      <c r="B5" s="345"/>
      <c r="C5" s="345"/>
      <c r="D5" s="345"/>
      <c r="E5" s="423"/>
      <c r="F5" s="423"/>
      <c r="G5" s="823"/>
      <c r="H5" s="824"/>
      <c r="I5" s="825"/>
      <c r="J5" s="296">
        <f ca="1">SUM(D15,D20,D25,N12,N16)</f>
        <v>24</v>
      </c>
      <c r="K5" s="297">
        <f ca="1">SUM(E15,E20,E25,O12,O16)</f>
        <v>3708.5999999999995</v>
      </c>
      <c r="L5" s="296">
        <f ca="1">SUM(F15,F20,F25,P12,P16)</f>
        <v>9</v>
      </c>
      <c r="M5" s="297">
        <f ca="1">SUM(G15,G20,G25,Q12,Q16)</f>
        <v>0.9</v>
      </c>
      <c r="N5" s="296">
        <f>SUM(H9:H14,H19,H24)</f>
        <v>9</v>
      </c>
      <c r="O5" s="297">
        <f>SUM(I9:I14,I19,I24)</f>
        <v>416.9</v>
      </c>
      <c r="P5" s="345"/>
      <c r="Q5" s="345"/>
      <c r="R5" s="345"/>
      <c r="S5" s="345"/>
      <c r="T5" s="1"/>
      <c r="U5" s="1"/>
      <c r="V5" s="1"/>
    </row>
    <row r="6" spans="1:22" ht="14.25" customHeight="1" thickTop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1"/>
      <c r="M6" s="1"/>
      <c r="N6" s="4"/>
      <c r="O6" s="4"/>
      <c r="P6" s="4"/>
      <c r="Q6" s="4"/>
      <c r="R6" s="2"/>
      <c r="S6" s="2"/>
      <c r="T6" s="2"/>
      <c r="U6" s="2"/>
      <c r="V6" s="2"/>
    </row>
    <row r="7" spans="1:22" ht="14.25" customHeight="1" thickTop="1" thickBot="1" x14ac:dyDescent="0.25">
      <c r="A7" s="2"/>
      <c r="B7" s="2"/>
      <c r="C7" s="2"/>
      <c r="D7" s="804" t="s">
        <v>13</v>
      </c>
      <c r="E7" s="807" t="s">
        <v>140</v>
      </c>
      <c r="F7" s="807" t="s">
        <v>151</v>
      </c>
      <c r="G7" s="804" t="s">
        <v>11</v>
      </c>
      <c r="H7" s="804" t="s">
        <v>700</v>
      </c>
      <c r="I7" s="804" t="s">
        <v>14</v>
      </c>
      <c r="J7" s="2"/>
      <c r="K7" s="2"/>
      <c r="L7" s="2"/>
      <c r="M7" s="2"/>
      <c r="N7" s="813" t="s">
        <v>87</v>
      </c>
      <c r="O7" s="813" t="s">
        <v>84</v>
      </c>
      <c r="P7" s="813" t="s">
        <v>85</v>
      </c>
      <c r="Q7" s="813" t="s">
        <v>100</v>
      </c>
      <c r="R7" s="813" t="s">
        <v>25</v>
      </c>
      <c r="S7" s="813" t="s">
        <v>14</v>
      </c>
      <c r="T7" s="2"/>
      <c r="U7" s="2"/>
      <c r="V7" s="2"/>
    </row>
    <row r="8" spans="1:22" ht="14.25" thickTop="1" thickBot="1" x14ac:dyDescent="0.25">
      <c r="A8" s="815" t="s">
        <v>52</v>
      </c>
      <c r="B8" s="816"/>
      <c r="C8" s="816"/>
      <c r="D8" s="804"/>
      <c r="E8" s="808"/>
      <c r="F8" s="808"/>
      <c r="G8" s="804"/>
      <c r="H8" s="804"/>
      <c r="I8" s="804"/>
      <c r="J8" s="2"/>
      <c r="K8" s="805" t="s">
        <v>80</v>
      </c>
      <c r="L8" s="806"/>
      <c r="M8" s="806"/>
      <c r="N8" s="814"/>
      <c r="O8" s="814"/>
      <c r="P8" s="814"/>
      <c r="Q8" s="814"/>
      <c r="R8" s="814"/>
      <c r="S8" s="814"/>
      <c r="T8" s="2"/>
      <c r="U8" s="2"/>
      <c r="V8" s="2"/>
    </row>
    <row r="9" spans="1:22" ht="14.25" thickTop="1" thickBot="1" x14ac:dyDescent="0.25">
      <c r="A9" s="780" t="s">
        <v>57</v>
      </c>
      <c r="B9" s="781"/>
      <c r="C9" s="782"/>
      <c r="D9" s="294">
        <f ca="1">SUMIF(BTF!$G$13:$L$192,"D1",BTF!$I$13:$I$192)</f>
        <v>3</v>
      </c>
      <c r="E9" s="428">
        <f ca="1">SUMIF(BTF!$G$13:$L$192,"D1",BTF!$J$13:$J$192)</f>
        <v>3600.7999999999997</v>
      </c>
      <c r="F9" s="294">
        <f ca="1">SUMIF(BTF!$G$13:$L$192,"D1",BTF!$K$13:$K$192)</f>
        <v>2</v>
      </c>
      <c r="G9" s="6">
        <f ca="1">SUMIF(BTF!$G$13:$L$192,"D1",BTF!$L$13:$L$192)</f>
        <v>0.2</v>
      </c>
      <c r="H9" s="5">
        <f>COUNTA(RX!B11:B19)</f>
        <v>3</v>
      </c>
      <c r="I9" s="6">
        <f>SUM(RX!V11:V19)</f>
        <v>215</v>
      </c>
      <c r="J9" s="2"/>
      <c r="K9" s="786" t="s">
        <v>76</v>
      </c>
      <c r="L9" s="787"/>
      <c r="M9" s="788"/>
      <c r="N9" s="289">
        <f ca="1">SUMIF(County!G13:L104,"TDX",County!I13:I104)</f>
        <v>0</v>
      </c>
      <c r="O9" s="290">
        <f ca="1">SUMIF(County!G13:L104,"TDX",County!J13:J104)</f>
        <v>0</v>
      </c>
      <c r="P9" s="289">
        <f ca="1">SUMIF(County!G13:L104,"TDX",County!K13:K104)</f>
        <v>0</v>
      </c>
      <c r="Q9" s="290">
        <f ca="1">SUMIF(County!G13:L104,"TDX",County!L13:L104)</f>
        <v>0</v>
      </c>
      <c r="R9" s="289"/>
      <c r="S9" s="290"/>
      <c r="T9" s="2"/>
      <c r="U9" s="2"/>
      <c r="V9" s="2"/>
    </row>
    <row r="10" spans="1:22" ht="14.25" thickTop="1" thickBot="1" x14ac:dyDescent="0.25">
      <c r="A10" s="801" t="s">
        <v>58</v>
      </c>
      <c r="B10" s="802"/>
      <c r="C10" s="803"/>
      <c r="D10" s="294">
        <f ca="1">SUMIF(BTF!$G$13:$L$192,"D2",BTF!$I$13:$I$192)</f>
        <v>3</v>
      </c>
      <c r="E10" s="428">
        <f ca="1">SUMIF(BTF!$G$13:$L$192,"D2",BTF!$J$13:$J$192)</f>
        <v>0.6</v>
      </c>
      <c r="F10" s="294">
        <f ca="1">SUMIF(BTF!$G$13:$L$192,"D2",BTF!$K$13:$K$192)</f>
        <v>1</v>
      </c>
      <c r="G10" s="6">
        <f ca="1">SUMIF(BTF!$G$13:$L$192,"D2",BTF!$L$13:$L$192)</f>
        <v>0.1</v>
      </c>
      <c r="H10" s="5">
        <f>COUNTA(RX!B23:B31)</f>
        <v>1</v>
      </c>
      <c r="I10" s="6">
        <f>SUM(RX!V23:V31)</f>
        <v>90.4</v>
      </c>
      <c r="J10" s="2"/>
      <c r="K10" s="809" t="s">
        <v>78</v>
      </c>
      <c r="L10" s="810"/>
      <c r="M10" s="811"/>
      <c r="N10" s="291">
        <f ca="1">SUMIF(County!G13:L104,"SUX",County!I13:I104)</f>
        <v>0</v>
      </c>
      <c r="O10" s="292">
        <f ca="1">SUMIF(County!G13:L104,"SUX",County!J13:J104)</f>
        <v>0</v>
      </c>
      <c r="P10" s="291">
        <f ca="1">SUMIF(County!G13:L104,"SUX",County!K13:K104)</f>
        <v>0</v>
      </c>
      <c r="Q10" s="292">
        <f ca="1">SUMIF(County!G13:L104,"SUX",County!L13:L104)</f>
        <v>0</v>
      </c>
      <c r="R10" s="291"/>
      <c r="S10" s="293"/>
      <c r="T10" s="2"/>
      <c r="U10" s="2"/>
      <c r="V10" s="2"/>
    </row>
    <row r="11" spans="1:22" ht="14.25" thickTop="1" thickBot="1" x14ac:dyDescent="0.25">
      <c r="A11" s="801" t="s">
        <v>59</v>
      </c>
      <c r="B11" s="802"/>
      <c r="C11" s="803"/>
      <c r="D11" s="294">
        <f ca="1">SUMIF(BTF!$G$13:$L$192,"D3",BTF!$I$13:$I$192)</f>
        <v>3</v>
      </c>
      <c r="E11" s="428">
        <f ca="1">SUMIF(BTF!$G$13:$L$192,"D3",BTF!$J$13:$J$192)</f>
        <v>0.30000000000000004</v>
      </c>
      <c r="F11" s="294">
        <f ca="1">SUMIF(BTF!$G$13:$L$192,"D3",BTF!$K$13:$K$192)</f>
        <v>1</v>
      </c>
      <c r="G11" s="6">
        <f ca="1">SUMIF(BTF!$G$13:$L$192,"D3",BTF!$L$13:$L$192)</f>
        <v>0.1</v>
      </c>
      <c r="H11" s="5">
        <f>COUNTA(RX!B35:B40)</f>
        <v>0</v>
      </c>
      <c r="I11" s="6">
        <f>SUM(RX!V35:V40)</f>
        <v>0</v>
      </c>
      <c r="J11" s="2"/>
      <c r="K11" s="786" t="s">
        <v>79</v>
      </c>
      <c r="L11" s="787"/>
      <c r="M11" s="788"/>
      <c r="N11" s="289">
        <f ca="1">SUMIF(County!G13:L104,"LIX",County!I13:I104)</f>
        <v>3</v>
      </c>
      <c r="O11" s="290">
        <f ca="1">SUMIF(County!G13:L104,"LIX",County!J13:J104)</f>
        <v>50.85</v>
      </c>
      <c r="P11" s="289">
        <f ca="1">SUMIF(County!G13:L104,"LIX",County!K13:K104)</f>
        <v>0</v>
      </c>
      <c r="Q11" s="290">
        <f ca="1">SUMIF(County!G13:L104,"LIX",County!L13:L104)</f>
        <v>0</v>
      </c>
      <c r="R11" s="289"/>
      <c r="S11" s="290"/>
      <c r="T11" s="2"/>
      <c r="U11" s="2"/>
      <c r="V11" s="2"/>
    </row>
    <row r="12" spans="1:22" ht="14.25" thickTop="1" thickBot="1" x14ac:dyDescent="0.25">
      <c r="A12" s="780" t="s">
        <v>60</v>
      </c>
      <c r="B12" s="781"/>
      <c r="C12" s="782"/>
      <c r="D12" s="294">
        <f ca="1">SUMIF(BTF!$G$13:$L$192,"D4",BTF!$I$13:$I$192)</f>
        <v>6</v>
      </c>
      <c r="E12" s="428">
        <f ca="1">SUMIF(BTF!$G$13:$L$192,"D4",BTF!$J$13:$J$192)</f>
        <v>55.45</v>
      </c>
      <c r="F12" s="294">
        <f ca="1">SUMIF(BTF!$G$13:$L$192,"D4",BTF!$K$13:$K$192)</f>
        <v>3</v>
      </c>
      <c r="G12" s="6">
        <f ca="1">SUMIF(BTF!$G$13:$L$192,"D4",BTF!$L$13:$L$192)</f>
        <v>0.30000000000000004</v>
      </c>
      <c r="H12" s="5">
        <f>COUNTA(RX!B44:B50)</f>
        <v>1</v>
      </c>
      <c r="I12" s="6">
        <f>SUM(RX!V44:V50)</f>
        <v>9.5</v>
      </c>
      <c r="J12" s="2"/>
      <c r="K12" s="809" t="s">
        <v>102</v>
      </c>
      <c r="L12" s="810"/>
      <c r="M12" s="811"/>
      <c r="N12" s="291">
        <f ca="1">SUM(N9:N11)</f>
        <v>3</v>
      </c>
      <c r="O12" s="292">
        <f ca="1">SUM(O9:O11)</f>
        <v>50.85</v>
      </c>
      <c r="P12" s="291">
        <f ca="1">SUM(P9:P11)</f>
        <v>0</v>
      </c>
      <c r="Q12" s="292">
        <f ca="1">SUM(Q9:Q11)</f>
        <v>0</v>
      </c>
      <c r="R12" s="291"/>
      <c r="S12" s="293"/>
      <c r="T12" s="2"/>
      <c r="U12" s="2"/>
      <c r="V12" s="2"/>
    </row>
    <row r="13" spans="1:22" ht="14.25" thickTop="1" thickBot="1" x14ac:dyDescent="0.25">
      <c r="A13" s="780" t="s">
        <v>61</v>
      </c>
      <c r="B13" s="781"/>
      <c r="C13" s="782"/>
      <c r="D13" s="294">
        <f ca="1">SUMIF(BTF!$G$13:$L$192,"D6",BTF!$I$13:$I$192)</f>
        <v>0</v>
      </c>
      <c r="E13" s="428">
        <f ca="1">SUMIF(BTF!$G$13:$L$192,"D6",BTF!$J$13:$J$192)</f>
        <v>0</v>
      </c>
      <c r="F13" s="294">
        <f ca="1">SUMIF(BTF!$G$13:$L$192,"D6",BTF!$K$13:$K$192)</f>
        <v>1</v>
      </c>
      <c r="G13" s="6">
        <f ca="1">SUMIF(BTF!$G$13:$L$192,"D6",BTF!$L$13:$L$192)</f>
        <v>0.1</v>
      </c>
      <c r="H13" s="5">
        <f>COUNTA(RX!B54:B60)</f>
        <v>0</v>
      </c>
      <c r="I13" s="6">
        <f>SUM(RX!V54:V60)</f>
        <v>0</v>
      </c>
      <c r="J13" s="2"/>
      <c r="K13" s="15"/>
      <c r="L13" s="12"/>
      <c r="M13" s="16"/>
      <c r="N13" s="13"/>
      <c r="O13" s="14"/>
      <c r="P13" s="16"/>
      <c r="Q13" s="2"/>
      <c r="R13" s="2"/>
      <c r="S13" s="2"/>
      <c r="T13" s="2"/>
      <c r="U13" s="2"/>
      <c r="V13" s="2"/>
    </row>
    <row r="14" spans="1:22" ht="14.25" thickTop="1" thickBot="1" x14ac:dyDescent="0.25">
      <c r="A14" s="780" t="s">
        <v>62</v>
      </c>
      <c r="B14" s="781"/>
      <c r="C14" s="782"/>
      <c r="D14" s="294">
        <f ca="1">SUMIF(BTF!$G$13:$L$192,"D7",BTF!$I$13:$I$192)</f>
        <v>4</v>
      </c>
      <c r="E14" s="428">
        <f ca="1">SUMIF(BTF!$G$13:$L$192,"D7",BTF!$J$13:$J$192)</f>
        <v>0.4</v>
      </c>
      <c r="F14" s="294">
        <f ca="1">SUMIF(BTF!$G$13:$L$192,"D7",BTF!$K$13:$K$192)</f>
        <v>0</v>
      </c>
      <c r="G14" s="6">
        <f ca="1">SUMIF(BTF!$G$13:$L$192,"D7",BTF!$L$13:$L$192)</f>
        <v>0</v>
      </c>
      <c r="H14" s="5">
        <f>COUNTA(RX!B64:B70)</f>
        <v>1</v>
      </c>
      <c r="I14" s="6">
        <f>SUM(RX!V64:V70)</f>
        <v>65</v>
      </c>
      <c r="J14" s="2"/>
      <c r="K14" s="2"/>
      <c r="L14" s="2"/>
      <c r="M14" s="2"/>
      <c r="N14" s="784" t="s">
        <v>13</v>
      </c>
      <c r="O14" s="784" t="s">
        <v>140</v>
      </c>
      <c r="P14" s="784" t="s">
        <v>151</v>
      </c>
      <c r="Q14" s="784" t="s">
        <v>11</v>
      </c>
      <c r="R14" s="762" t="s">
        <v>25</v>
      </c>
      <c r="S14" s="762" t="s">
        <v>14</v>
      </c>
      <c r="T14" s="2"/>
      <c r="U14" s="2"/>
      <c r="V14" s="2"/>
    </row>
    <row r="15" spans="1:22" ht="14.25" thickTop="1" thickBot="1" x14ac:dyDescent="0.25">
      <c r="A15" s="769" t="s">
        <v>30</v>
      </c>
      <c r="B15" s="770"/>
      <c r="C15" s="771"/>
      <c r="D15" s="7">
        <f t="shared" ref="D15:I15" ca="1" si="0">SUM(D9:D14)</f>
        <v>19</v>
      </c>
      <c r="E15" s="8">
        <f ca="1">SUM(E9:E14)</f>
        <v>3657.5499999999997</v>
      </c>
      <c r="F15" s="7">
        <f ca="1">+SUM(F9:F14)</f>
        <v>8</v>
      </c>
      <c r="G15" s="8">
        <f t="shared" ca="1" si="0"/>
        <v>0.8</v>
      </c>
      <c r="H15" s="7">
        <f t="shared" si="0"/>
        <v>6</v>
      </c>
      <c r="I15" s="8">
        <f t="shared" si="0"/>
        <v>379.9</v>
      </c>
      <c r="J15" s="2"/>
      <c r="K15" s="764" t="s">
        <v>81</v>
      </c>
      <c r="L15" s="765"/>
      <c r="M15" s="765"/>
      <c r="N15" s="785"/>
      <c r="O15" s="785"/>
      <c r="P15" s="785"/>
      <c r="Q15" s="785"/>
      <c r="R15" s="763"/>
      <c r="S15" s="763"/>
      <c r="T15" s="2"/>
      <c r="U15" s="2"/>
      <c r="V15" s="2"/>
    </row>
    <row r="16" spans="1:22" ht="14.25" thickTop="1" thickBot="1" x14ac:dyDescent="0.25">
      <c r="A16" s="9"/>
      <c r="B16" s="9"/>
      <c r="C16" s="9"/>
      <c r="D16" s="10"/>
      <c r="E16" s="10"/>
      <c r="F16" s="10"/>
      <c r="G16" s="11"/>
      <c r="H16" s="10"/>
      <c r="I16" s="10"/>
      <c r="J16" s="2"/>
      <c r="K16" s="766" t="s">
        <v>104</v>
      </c>
      <c r="L16" s="767"/>
      <c r="M16" s="768"/>
      <c r="N16" s="359">
        <f>SUM(State!I13:I100)</f>
        <v>0</v>
      </c>
      <c r="O16" s="358">
        <f>SUM(State!K13:K100)</f>
        <v>0</v>
      </c>
      <c r="P16" s="359">
        <f>SUM(State!J13:J100)</f>
        <v>0</v>
      </c>
      <c r="Q16" s="358">
        <f>SUM(State!L13:L100)</f>
        <v>0</v>
      </c>
      <c r="R16" s="442"/>
      <c r="S16" s="443"/>
      <c r="T16" s="2"/>
      <c r="U16" s="2"/>
      <c r="V16" s="2"/>
    </row>
    <row r="17" spans="1:22" ht="13.5" customHeight="1" thickTop="1" x14ac:dyDescent="0.2">
      <c r="A17" s="774" t="s">
        <v>146</v>
      </c>
      <c r="B17" s="775"/>
      <c r="C17" s="776"/>
      <c r="D17" s="799" t="s">
        <v>13</v>
      </c>
      <c r="E17" s="772" t="s">
        <v>140</v>
      </c>
      <c r="F17" s="772" t="s">
        <v>151</v>
      </c>
      <c r="G17" s="772" t="s">
        <v>11</v>
      </c>
      <c r="H17" s="772" t="s">
        <v>25</v>
      </c>
      <c r="I17" s="772" t="s">
        <v>14</v>
      </c>
      <c r="J17" s="2"/>
      <c r="K17" s="3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</row>
    <row r="18" spans="1:22" ht="13.5" thickBot="1" x14ac:dyDescent="0.25">
      <c r="A18" s="777"/>
      <c r="B18" s="778"/>
      <c r="C18" s="779"/>
      <c r="D18" s="800"/>
      <c r="E18" s="773"/>
      <c r="F18" s="773"/>
      <c r="G18" s="783"/>
      <c r="H18" s="783"/>
      <c r="I18" s="783"/>
      <c r="J18" s="2"/>
      <c r="K18" s="15"/>
      <c r="L18" s="12"/>
      <c r="M18" s="12"/>
      <c r="N18" s="13"/>
      <c r="O18" s="14"/>
      <c r="P18" s="16"/>
      <c r="Q18" s="2"/>
      <c r="R18" s="2"/>
      <c r="S18" s="2"/>
      <c r="T18" s="2"/>
      <c r="U18" s="2"/>
      <c r="V18" s="2"/>
    </row>
    <row r="19" spans="1:22" ht="14.25" thickTop="1" thickBot="1" x14ac:dyDescent="0.25">
      <c r="A19" s="796" t="s">
        <v>147</v>
      </c>
      <c r="B19" s="797"/>
      <c r="C19" s="798"/>
      <c r="D19" s="356">
        <f>SUM(NPS!G15:G101)</f>
        <v>1</v>
      </c>
      <c r="E19" s="374">
        <f>SUM(NPS!H15:H101)</f>
        <v>0.1</v>
      </c>
      <c r="F19" s="424">
        <f>SUM(NPS!I15:I101)</f>
        <v>1</v>
      </c>
      <c r="G19" s="374">
        <f>SUM(NPS!J15:J101)</f>
        <v>0.1</v>
      </c>
      <c r="H19" s="356">
        <f>COUNTA(RX!B74:B80)</f>
        <v>3</v>
      </c>
      <c r="I19" s="357">
        <f>SUM(RX!V74:V80)</f>
        <v>37</v>
      </c>
      <c r="J19" s="2"/>
      <c r="K19" s="15"/>
      <c r="L19" s="12"/>
      <c r="M19" s="12"/>
      <c r="N19" s="13"/>
      <c r="O19" s="14"/>
      <c r="P19" s="16"/>
      <c r="Q19" s="2"/>
      <c r="R19" s="2"/>
      <c r="S19" s="2"/>
      <c r="T19" s="2"/>
      <c r="U19" s="2"/>
      <c r="V19" s="2"/>
    </row>
    <row r="20" spans="1:22" ht="14.25" thickTop="1" thickBot="1" x14ac:dyDescent="0.25">
      <c r="A20" s="792" t="s">
        <v>53</v>
      </c>
      <c r="B20" s="793"/>
      <c r="C20" s="793"/>
      <c r="D20" s="373">
        <f>SUM(D19)</f>
        <v>1</v>
      </c>
      <c r="E20" s="385">
        <f>SUM(E19)</f>
        <v>0.1</v>
      </c>
      <c r="F20" s="425">
        <f>SUM(F19)</f>
        <v>1</v>
      </c>
      <c r="G20" s="385">
        <f>SUM(G19)</f>
        <v>0.1</v>
      </c>
      <c r="H20" s="386">
        <f>COUNTA(RX!B74:B80)</f>
        <v>3</v>
      </c>
      <c r="I20" s="387">
        <f>SUM(RX!V74:V80)</f>
        <v>37</v>
      </c>
      <c r="J20" s="2"/>
      <c r="T20" s="2"/>
      <c r="U20" s="2"/>
      <c r="V20" s="2"/>
    </row>
    <row r="21" spans="1:22" ht="14.25" thickTop="1" thickBot="1" x14ac:dyDescent="0.25">
      <c r="A21" s="754"/>
      <c r="B21" s="754"/>
      <c r="C21" s="12"/>
      <c r="D21" s="13"/>
      <c r="E21" s="13"/>
      <c r="F21" s="13"/>
      <c r="G21" s="14"/>
      <c r="H21" s="13"/>
      <c r="I21" s="14"/>
      <c r="J21" s="2"/>
      <c r="T21" s="2"/>
      <c r="U21" s="2"/>
      <c r="V21" s="2"/>
    </row>
    <row r="22" spans="1:22" ht="14.25" customHeight="1" thickTop="1" thickBot="1" x14ac:dyDescent="0.25">
      <c r="A22" s="2"/>
      <c r="B22" s="2"/>
      <c r="C22" s="2"/>
      <c r="D22" s="743" t="s">
        <v>101</v>
      </c>
      <c r="E22" s="743" t="s">
        <v>140</v>
      </c>
      <c r="F22" s="743" t="s">
        <v>151</v>
      </c>
      <c r="G22" s="743" t="s">
        <v>11</v>
      </c>
      <c r="H22" s="743" t="s">
        <v>25</v>
      </c>
      <c r="I22" s="743" t="s">
        <v>14</v>
      </c>
      <c r="J22" s="2"/>
      <c r="K22" s="15"/>
      <c r="L22" s="12"/>
      <c r="M22" s="16"/>
      <c r="N22" s="13"/>
      <c r="O22" s="14"/>
      <c r="P22" s="16"/>
      <c r="Q22" s="2"/>
      <c r="R22" s="2"/>
      <c r="S22" s="2"/>
      <c r="T22" s="2"/>
      <c r="U22" s="2"/>
      <c r="V22" s="2"/>
    </row>
    <row r="23" spans="1:22" ht="14.25" customHeight="1" thickTop="1" thickBot="1" x14ac:dyDescent="0.25">
      <c r="A23" s="745" t="s">
        <v>12</v>
      </c>
      <c r="B23" s="746"/>
      <c r="C23" s="746"/>
      <c r="D23" s="744"/>
      <c r="E23" s="744"/>
      <c r="F23" s="744"/>
      <c r="G23" s="744"/>
      <c r="H23" s="744"/>
      <c r="I23" s="744"/>
      <c r="J23" s="2"/>
      <c r="K23" s="15"/>
      <c r="L23" s="12"/>
      <c r="M23" s="16"/>
      <c r="N23" s="13"/>
      <c r="O23" s="14"/>
      <c r="P23" s="16"/>
      <c r="Q23" s="2"/>
      <c r="R23" s="2"/>
      <c r="S23" s="2"/>
      <c r="T23" s="2"/>
      <c r="U23" s="2"/>
      <c r="V23" s="2"/>
    </row>
    <row r="24" spans="1:22" ht="14.25" customHeight="1" thickTop="1" thickBot="1" x14ac:dyDescent="0.25">
      <c r="A24" s="789" t="s">
        <v>71</v>
      </c>
      <c r="B24" s="790"/>
      <c r="C24" s="791"/>
      <c r="D24" s="388">
        <f>SUM(FWS!G15:G100)</f>
        <v>1</v>
      </c>
      <c r="E24" s="389">
        <f>SUM(FWS!H15:H100)</f>
        <v>0.1</v>
      </c>
      <c r="F24" s="388">
        <f>SUM(FWS!I15:I100)</f>
        <v>0</v>
      </c>
      <c r="G24" s="389">
        <f>SUM(FWS!J15:J100)</f>
        <v>0</v>
      </c>
      <c r="H24" s="390">
        <f>COUNTA(RX!B84:B90)</f>
        <v>0</v>
      </c>
      <c r="I24" s="391">
        <f>SUM(RX!V84:V90)</f>
        <v>0</v>
      </c>
      <c r="J24" s="2"/>
      <c r="K24" s="21"/>
      <c r="L24" s="22"/>
      <c r="M24" s="22"/>
      <c r="N24" s="10"/>
      <c r="O24" s="10"/>
      <c r="P24" s="16"/>
      <c r="Q24" s="2"/>
      <c r="R24" s="2"/>
      <c r="S24" s="2"/>
      <c r="T24" s="2"/>
      <c r="U24" s="2"/>
      <c r="V24" s="2"/>
    </row>
    <row r="25" spans="1:22" ht="14.25" thickTop="1" thickBot="1" x14ac:dyDescent="0.25">
      <c r="A25" s="752" t="s">
        <v>31</v>
      </c>
      <c r="B25" s="753"/>
      <c r="C25" s="753"/>
      <c r="D25" s="17">
        <f>SUM(D24)</f>
        <v>1</v>
      </c>
      <c r="E25" s="18">
        <f>SUM(E24)</f>
        <v>0.1</v>
      </c>
      <c r="F25" s="17">
        <f>SUM(F24)</f>
        <v>0</v>
      </c>
      <c r="G25" s="18">
        <f>SUM(G24)</f>
        <v>0</v>
      </c>
      <c r="H25" s="17">
        <f>COUNTA(RX!B84:B90)</f>
        <v>0</v>
      </c>
      <c r="I25" s="19">
        <f>SUM(RX!V84:V90)</f>
        <v>0</v>
      </c>
      <c r="J25" s="2"/>
      <c r="K25" s="21"/>
      <c r="L25" s="22"/>
      <c r="M25" s="22"/>
      <c r="N25" s="10"/>
      <c r="O25" s="10"/>
      <c r="P25" s="16"/>
      <c r="Q25" s="2"/>
      <c r="R25" s="2"/>
      <c r="S25" s="2"/>
      <c r="T25" s="2"/>
      <c r="U25" s="2"/>
      <c r="V25" s="2"/>
    </row>
    <row r="26" spans="1:22" ht="14.25" thickTop="1" thickBot="1" x14ac:dyDescent="0.25">
      <c r="A26" s="754"/>
      <c r="B26" s="754"/>
      <c r="C26" s="12"/>
      <c r="D26" s="13"/>
      <c r="E26" s="13"/>
      <c r="F26" s="13"/>
      <c r="G26" s="14"/>
      <c r="H26" s="13"/>
      <c r="I26" s="20"/>
      <c r="J26" s="2"/>
      <c r="K26" s="23"/>
      <c r="L26" s="9"/>
      <c r="M26" s="9"/>
      <c r="N26" s="10"/>
      <c r="O26" s="10"/>
      <c r="P26" s="16"/>
      <c r="Q26" s="2"/>
      <c r="R26" s="2"/>
      <c r="S26" s="2"/>
      <c r="T26" s="2"/>
      <c r="U26" s="2"/>
      <c r="V26" s="2"/>
    </row>
    <row r="27" spans="1:22" ht="12.75" customHeight="1" thickTop="1" thickBot="1" x14ac:dyDescent="0.25">
      <c r="A27" s="1"/>
      <c r="B27" s="1"/>
      <c r="C27" s="1"/>
      <c r="D27" s="750" t="s">
        <v>150</v>
      </c>
      <c r="E27" s="426"/>
      <c r="F27" s="426"/>
      <c r="G27" s="1"/>
      <c r="H27" s="1"/>
      <c r="I27" s="1"/>
      <c r="J27" s="2"/>
      <c r="K27" s="24"/>
      <c r="L27" s="16"/>
      <c r="M27" s="16"/>
      <c r="N27" s="25"/>
      <c r="O27" s="25"/>
      <c r="P27" s="16"/>
      <c r="Q27" s="2"/>
      <c r="R27" s="2"/>
      <c r="S27" s="2"/>
      <c r="T27" s="2"/>
      <c r="U27" s="2"/>
      <c r="V27" s="2"/>
    </row>
    <row r="28" spans="1:22" ht="12.75" customHeight="1" thickTop="1" thickBot="1" x14ac:dyDescent="0.25">
      <c r="A28" s="747" t="s">
        <v>32</v>
      </c>
      <c r="B28" s="748"/>
      <c r="C28" s="749"/>
      <c r="D28" s="751"/>
      <c r="E28" s="427"/>
      <c r="F28" s="427"/>
      <c r="G28" s="1"/>
      <c r="H28" s="1"/>
      <c r="I28" s="1"/>
      <c r="J28" s="2"/>
      <c r="K28" s="26"/>
      <c r="L28" s="27"/>
      <c r="M28" s="27"/>
      <c r="N28" s="25"/>
      <c r="O28" s="25"/>
      <c r="P28" s="16"/>
      <c r="Q28" s="2"/>
      <c r="R28" s="2"/>
      <c r="S28" s="2"/>
      <c r="T28" s="2"/>
      <c r="U28" s="2"/>
      <c r="V28" s="2"/>
    </row>
    <row r="29" spans="1:22" ht="12.75" customHeight="1" thickTop="1" thickBot="1" x14ac:dyDescent="0.25">
      <c r="A29" s="758" t="s">
        <v>57</v>
      </c>
      <c r="B29" s="758"/>
      <c r="C29" s="758"/>
      <c r="D29" s="310">
        <f>COUNTIF('Abandoned-Non-Escape Campfire'!C11:C199,"D1")</f>
        <v>1</v>
      </c>
      <c r="E29" s="16"/>
      <c r="F29" s="16"/>
      <c r="G29" s="1"/>
      <c r="H29" s="1"/>
      <c r="I29" s="1"/>
      <c r="J29" s="2"/>
      <c r="K29" s="24"/>
      <c r="L29" s="16"/>
      <c r="M29" s="16"/>
      <c r="N29" s="13"/>
      <c r="O29" s="14"/>
      <c r="P29" s="16"/>
      <c r="Q29" s="2"/>
      <c r="R29" s="2"/>
      <c r="S29" s="2"/>
      <c r="T29" s="2"/>
      <c r="U29" s="2"/>
      <c r="V29" s="2"/>
    </row>
    <row r="30" spans="1:22" ht="12.75" customHeight="1" thickTop="1" thickBot="1" x14ac:dyDescent="0.25">
      <c r="A30" s="759" t="s">
        <v>58</v>
      </c>
      <c r="B30" s="760"/>
      <c r="C30" s="761"/>
      <c r="D30" s="310">
        <f>COUNTIF('Abandoned-Non-Escape Campfire'!C11:C199,"D2")</f>
        <v>0</v>
      </c>
      <c r="E30" s="16"/>
      <c r="F30" s="16"/>
      <c r="G30" s="2"/>
      <c r="H30" s="2"/>
      <c r="I30" s="2"/>
      <c r="J30" s="2"/>
      <c r="K30" s="21"/>
      <c r="L30" s="22"/>
      <c r="M30" s="22"/>
      <c r="N30" s="10"/>
      <c r="O30" s="11"/>
      <c r="P30" s="16"/>
      <c r="Q30" s="2"/>
      <c r="R30" s="2"/>
      <c r="S30" s="2"/>
      <c r="T30" s="2"/>
      <c r="U30" s="2"/>
      <c r="V30" s="2"/>
    </row>
    <row r="31" spans="1:22" ht="14.25" thickTop="1" thickBot="1" x14ac:dyDescent="0.25">
      <c r="A31" s="759" t="s">
        <v>59</v>
      </c>
      <c r="B31" s="760"/>
      <c r="C31" s="761"/>
      <c r="D31" s="310">
        <f>COUNTIF('Abandoned-Non-Escape Campfire'!C11:C199,"D3")</f>
        <v>10</v>
      </c>
      <c r="E31" s="16"/>
      <c r="F31" s="16"/>
      <c r="G31" s="2"/>
      <c r="H31" s="2"/>
      <c r="I31" s="2"/>
      <c r="J31" s="2"/>
      <c r="K31" s="23"/>
      <c r="L31" s="9"/>
      <c r="M31" s="9"/>
      <c r="N31" s="10"/>
      <c r="O31" s="11"/>
      <c r="P31" s="16"/>
      <c r="Q31" s="2"/>
      <c r="R31" s="2"/>
      <c r="S31" s="2"/>
      <c r="T31" s="2"/>
      <c r="U31" s="2"/>
      <c r="V31" s="2"/>
    </row>
    <row r="32" spans="1:22" ht="14.25" thickTop="1" thickBot="1" x14ac:dyDescent="0.25">
      <c r="A32" s="759" t="s">
        <v>60</v>
      </c>
      <c r="B32" s="760"/>
      <c r="C32" s="761"/>
      <c r="D32" s="310">
        <f>COUNTIF('Abandoned-Non-Escape Campfire'!C11:C199,"D4")</f>
        <v>59</v>
      </c>
      <c r="E32" s="16"/>
      <c r="F32" s="16"/>
      <c r="G32" s="2"/>
      <c r="H32" s="2"/>
      <c r="I32" s="2"/>
      <c r="J32" s="2"/>
      <c r="K32" s="23"/>
      <c r="L32" s="9"/>
      <c r="M32" s="9"/>
      <c r="N32" s="28"/>
      <c r="O32" s="28"/>
      <c r="P32" s="16"/>
      <c r="Q32" s="2"/>
      <c r="R32" s="2"/>
      <c r="S32" s="2"/>
      <c r="T32" s="2"/>
      <c r="U32" s="2"/>
      <c r="V32" s="2"/>
    </row>
    <row r="33" spans="1:22" ht="14.25" thickTop="1" thickBot="1" x14ac:dyDescent="0.25">
      <c r="A33" s="759" t="s">
        <v>61</v>
      </c>
      <c r="B33" s="760"/>
      <c r="C33" s="761"/>
      <c r="D33" s="310">
        <f>COUNTIF('Abandoned-Non-Escape Campfire'!C11:C199,"D6")</f>
        <v>14</v>
      </c>
      <c r="E33" s="16"/>
      <c r="F33" s="16"/>
      <c r="G33" s="2"/>
      <c r="H33" s="2"/>
      <c r="I33" s="2"/>
      <c r="J33" s="2"/>
      <c r="K33" s="24"/>
      <c r="L33" s="16"/>
      <c r="M33" s="16"/>
      <c r="N33" s="28"/>
      <c r="O33" s="28"/>
      <c r="P33" s="16"/>
      <c r="Q33" s="2"/>
      <c r="R33" s="2"/>
      <c r="S33" s="2"/>
      <c r="T33" s="2"/>
      <c r="U33" s="2"/>
      <c r="V33" s="2"/>
    </row>
    <row r="34" spans="1:22" ht="14.25" thickTop="1" thickBot="1" x14ac:dyDescent="0.25">
      <c r="A34" s="759" t="s">
        <v>62</v>
      </c>
      <c r="B34" s="760"/>
      <c r="C34" s="761"/>
      <c r="D34" s="310">
        <f>COUNTIF('Abandoned-Non-Escape Campfire'!C11:C199,"d7")</f>
        <v>3</v>
      </c>
      <c r="E34" s="16"/>
      <c r="F34" s="16"/>
      <c r="G34" s="2"/>
      <c r="H34" s="2"/>
      <c r="I34" s="2"/>
      <c r="J34" s="2"/>
      <c r="K34" s="21"/>
      <c r="L34" s="22"/>
      <c r="M34" s="22"/>
      <c r="N34" s="10"/>
      <c r="O34" s="10"/>
      <c r="P34" s="16"/>
      <c r="Q34" s="2"/>
      <c r="R34" s="2"/>
      <c r="S34" s="2"/>
      <c r="T34" s="2"/>
      <c r="U34" s="2"/>
      <c r="V34" s="2"/>
    </row>
    <row r="35" spans="1:22" ht="14.25" thickTop="1" thickBot="1" x14ac:dyDescent="0.25">
      <c r="A35" s="759" t="s">
        <v>98</v>
      </c>
      <c r="B35" s="760"/>
      <c r="C35" s="761"/>
      <c r="D35" s="310">
        <f>COUNTIF('Abandoned-Non-Escape Campfire'!C11:C199,"pksd")</f>
        <v>8</v>
      </c>
      <c r="E35" s="16"/>
      <c r="F35" s="16"/>
      <c r="G35" s="2"/>
      <c r="H35" s="2"/>
      <c r="I35" s="2"/>
      <c r="J35" s="2"/>
      <c r="K35" s="24"/>
      <c r="L35" s="16"/>
      <c r="M35" s="16"/>
      <c r="N35" s="16"/>
      <c r="O35" s="16"/>
      <c r="P35" s="16"/>
      <c r="Q35" s="2"/>
      <c r="R35" s="2"/>
      <c r="S35" s="2"/>
      <c r="T35" s="2"/>
      <c r="U35" s="2"/>
      <c r="V35" s="2"/>
    </row>
    <row r="36" spans="1:22" ht="14.25" thickTop="1" thickBot="1" x14ac:dyDescent="0.25">
      <c r="A36" s="755" t="s">
        <v>99</v>
      </c>
      <c r="B36" s="756"/>
      <c r="C36" s="757"/>
      <c r="D36" s="310">
        <f>COUNTIF('Abandoned-Non-Escape Campfire'!C11:C199,"pknd")</f>
        <v>14</v>
      </c>
      <c r="E36" s="16"/>
      <c r="F36" s="16"/>
      <c r="G36" s="2"/>
      <c r="H36" s="2"/>
      <c r="I36" s="2"/>
      <c r="J36" s="2"/>
      <c r="K36" s="24"/>
      <c r="L36" s="16"/>
      <c r="M36" s="16"/>
      <c r="N36" s="16"/>
      <c r="O36" s="16"/>
      <c r="P36" s="16"/>
      <c r="Q36" s="2"/>
      <c r="R36" s="2"/>
      <c r="S36" s="2"/>
      <c r="T36" s="2"/>
      <c r="U36" s="2"/>
      <c r="V36" s="2"/>
    </row>
    <row r="37" spans="1:22" ht="14.25" thickTop="1" thickBot="1" x14ac:dyDescent="0.25">
      <c r="A37" s="545" t="s">
        <v>71</v>
      </c>
      <c r="B37" s="546"/>
      <c r="C37" s="547"/>
      <c r="D37" s="310">
        <f>COUNTIF('Abandoned-Non-Escape Campfire'!C11:C199,"NER")</f>
        <v>0</v>
      </c>
      <c r="E37" s="16"/>
      <c r="F37" s="16"/>
      <c r="G37" s="2"/>
      <c r="H37" s="2"/>
      <c r="I37" s="2"/>
      <c r="J37" s="2"/>
      <c r="K37" s="24"/>
      <c r="L37" s="16"/>
      <c r="M37" s="16"/>
      <c r="N37" s="16"/>
      <c r="O37" s="16"/>
      <c r="P37" s="16"/>
      <c r="Q37" s="2"/>
      <c r="R37" s="2"/>
      <c r="S37" s="2"/>
      <c r="T37" s="2"/>
      <c r="U37" s="2"/>
      <c r="V37" s="2"/>
    </row>
    <row r="38" spans="1:22" ht="14.25" thickTop="1" thickBot="1" x14ac:dyDescent="0.25">
      <c r="A38" s="740" t="s">
        <v>102</v>
      </c>
      <c r="B38" s="741"/>
      <c r="C38" s="742"/>
      <c r="D38" s="343">
        <f>SUM(D29:D36)</f>
        <v>109</v>
      </c>
      <c r="E38" s="16"/>
      <c r="F38" s="16"/>
      <c r="G38" s="2"/>
      <c r="H38" s="2"/>
      <c r="I38" s="2"/>
      <c r="J38" s="2"/>
      <c r="K38" s="24"/>
      <c r="L38" s="16"/>
      <c r="M38" s="16"/>
      <c r="N38" s="16"/>
      <c r="O38" s="16"/>
      <c r="P38" s="16"/>
      <c r="Q38" s="2"/>
      <c r="R38" s="2"/>
      <c r="S38" s="2"/>
      <c r="T38" s="2"/>
      <c r="U38" s="2"/>
      <c r="V38" s="2"/>
    </row>
    <row r="39" spans="1:22" ht="13.5" thickTop="1" x14ac:dyDescent="0.2">
      <c r="D39" s="2"/>
      <c r="E39" s="2"/>
      <c r="F39" s="2"/>
      <c r="G39" s="2"/>
      <c r="H39" s="2"/>
      <c r="I39" s="2"/>
      <c r="J39" s="2"/>
      <c r="K39" s="29"/>
      <c r="L39" s="16"/>
      <c r="M39" s="16"/>
      <c r="N39" s="16"/>
      <c r="O39" s="16"/>
      <c r="P39" s="16"/>
      <c r="Q39" s="2"/>
      <c r="R39" s="2"/>
      <c r="S39" s="2"/>
      <c r="T39" s="2"/>
      <c r="U39" s="2"/>
      <c r="V39" s="2"/>
    </row>
    <row r="40" spans="1:22" x14ac:dyDescent="0.2">
      <c r="D40" s="2"/>
      <c r="E40" s="2"/>
      <c r="F40" s="2"/>
      <c r="G40" s="2"/>
      <c r="H40" s="2"/>
      <c r="I40" s="2"/>
      <c r="J40" s="2"/>
      <c r="K40" s="24"/>
      <c r="L40" s="16"/>
      <c r="M40" s="16"/>
      <c r="N40" s="16"/>
      <c r="O40" s="16"/>
      <c r="P40" s="16"/>
      <c r="Q40" s="2"/>
      <c r="R40" s="2"/>
      <c r="S40" s="2"/>
      <c r="T40" s="2"/>
      <c r="U40" s="2"/>
      <c r="V40" s="2"/>
    </row>
    <row r="41" spans="1:22" x14ac:dyDescent="0.2">
      <c r="D41" s="2"/>
      <c r="E41" s="2"/>
      <c r="F41" s="2"/>
      <c r="G41" s="2"/>
      <c r="H41" s="2"/>
      <c r="I41" s="2"/>
      <c r="J41" s="2"/>
      <c r="K41" s="24"/>
      <c r="L41" s="16"/>
      <c r="M41" s="16"/>
      <c r="N41" s="16"/>
      <c r="O41" s="16"/>
      <c r="P41" s="16"/>
      <c r="Q41" s="2"/>
      <c r="R41" s="2"/>
      <c r="S41" s="2"/>
      <c r="T41" s="2"/>
      <c r="U41" s="2"/>
      <c r="V41" s="2"/>
    </row>
    <row r="42" spans="1:22" x14ac:dyDescent="0.2">
      <c r="D42" s="2"/>
      <c r="E42" s="2"/>
      <c r="F42" s="2"/>
      <c r="G42" s="2"/>
      <c r="H42" s="2"/>
      <c r="I42" s="2"/>
      <c r="J42" s="2"/>
      <c r="K42" s="24"/>
      <c r="L42" s="16"/>
      <c r="M42" s="16"/>
      <c r="N42" s="16"/>
      <c r="O42" s="16"/>
      <c r="P42" s="16"/>
      <c r="Q42" s="2"/>
      <c r="R42" s="2"/>
      <c r="S42" s="2"/>
      <c r="T42" s="2"/>
      <c r="U42" s="2"/>
      <c r="V42" s="2"/>
    </row>
    <row r="43" spans="1:22" x14ac:dyDescent="0.2">
      <c r="D43" s="2"/>
      <c r="E43" s="2"/>
      <c r="F43" s="2"/>
      <c r="G43" s="2"/>
      <c r="H43" s="2"/>
      <c r="I43" s="2"/>
      <c r="J43" s="2"/>
      <c r="K43" s="24"/>
      <c r="L43" s="16"/>
      <c r="M43" s="16"/>
      <c r="N43" s="16"/>
      <c r="O43" s="16"/>
      <c r="P43" s="16"/>
      <c r="Q43" s="2"/>
      <c r="R43" s="2"/>
      <c r="S43" s="2"/>
      <c r="T43" s="2"/>
      <c r="U43" s="2"/>
      <c r="V43" s="2"/>
    </row>
    <row r="44" spans="1:22" x14ac:dyDescent="0.2">
      <c r="D44" s="2"/>
      <c r="E44" s="2"/>
      <c r="F44" s="2"/>
      <c r="G44" s="2"/>
      <c r="H44" s="2"/>
      <c r="I44" s="2"/>
      <c r="J44" s="2"/>
      <c r="K44" s="24"/>
      <c r="L44" s="16"/>
      <c r="M44" s="16"/>
      <c r="N44" s="16"/>
      <c r="O44" s="16"/>
      <c r="P44" s="16"/>
      <c r="Q44" s="2"/>
      <c r="R44" s="2"/>
      <c r="S44" s="2"/>
      <c r="T44" s="2"/>
      <c r="U44" s="2"/>
      <c r="V44" s="2"/>
    </row>
    <row r="45" spans="1:22" x14ac:dyDescent="0.2">
      <c r="D45" s="1"/>
      <c r="E45" s="1"/>
      <c r="F45" s="1"/>
      <c r="G45" s="1"/>
      <c r="H45" s="1"/>
      <c r="I45" s="1"/>
      <c r="J45" s="2"/>
      <c r="K45" s="24"/>
      <c r="L45" s="16"/>
      <c r="M45" s="16"/>
      <c r="N45" s="16"/>
      <c r="O45" s="16"/>
      <c r="P45" s="16"/>
      <c r="Q45" s="2"/>
      <c r="R45" s="2"/>
      <c r="S45" s="2"/>
      <c r="T45" s="2"/>
      <c r="U45" s="2"/>
      <c r="V45" s="2"/>
    </row>
    <row r="46" spans="1:22" x14ac:dyDescent="0.2">
      <c r="D46" s="1"/>
      <c r="E46" s="1"/>
      <c r="F46" s="1"/>
      <c r="G46" s="1"/>
      <c r="H46" s="1"/>
      <c r="I46" s="1"/>
      <c r="J46" s="2"/>
      <c r="K46" s="24"/>
      <c r="L46" s="16"/>
      <c r="M46" s="16"/>
      <c r="N46" s="16"/>
      <c r="O46" s="16"/>
      <c r="P46" s="16"/>
      <c r="Q46" s="2"/>
      <c r="R46" s="2"/>
      <c r="S46" s="2"/>
      <c r="T46" s="2"/>
      <c r="U46" s="2"/>
      <c r="V46" s="2"/>
    </row>
    <row r="47" spans="1:22" x14ac:dyDescent="0.2">
      <c r="D47" s="1"/>
      <c r="E47" s="1"/>
      <c r="F47" s="1"/>
      <c r="G47" s="1"/>
      <c r="H47" s="1"/>
      <c r="I47" s="1"/>
      <c r="J47" s="2"/>
      <c r="K47" s="24"/>
      <c r="L47" s="16"/>
      <c r="M47" s="16"/>
      <c r="N47" s="16"/>
      <c r="O47" s="16"/>
      <c r="P47" s="16"/>
      <c r="Q47" s="2"/>
      <c r="R47" s="2"/>
      <c r="S47" s="2"/>
      <c r="T47" s="2"/>
      <c r="U47" s="2"/>
      <c r="V47" s="2"/>
    </row>
    <row r="48" spans="1:22" x14ac:dyDescent="0.2">
      <c r="D48" s="1"/>
      <c r="E48" s="1"/>
      <c r="F48" s="1"/>
      <c r="G48" s="1"/>
      <c r="H48" s="1"/>
      <c r="I48" s="1"/>
      <c r="J48" s="2"/>
      <c r="K48" s="24"/>
      <c r="L48" s="16"/>
      <c r="M48" s="16"/>
      <c r="N48" s="16"/>
      <c r="O48" s="16"/>
      <c r="P48" s="16"/>
      <c r="Q48" s="2"/>
      <c r="R48" s="2"/>
      <c r="S48" s="2"/>
      <c r="T48" s="2"/>
      <c r="U48" s="2"/>
      <c r="V48" s="2"/>
    </row>
    <row r="49" spans="10:22" x14ac:dyDescent="0.2">
      <c r="J49" s="2"/>
      <c r="K49" s="24"/>
      <c r="L49" s="16"/>
      <c r="M49" s="16"/>
      <c r="N49" s="16"/>
      <c r="O49" s="16"/>
      <c r="P49" s="16"/>
      <c r="Q49" s="2"/>
      <c r="R49" s="2"/>
      <c r="S49" s="2"/>
      <c r="T49" s="2"/>
      <c r="U49" s="2"/>
      <c r="V49" s="2"/>
    </row>
    <row r="50" spans="10:22" x14ac:dyDescent="0.2">
      <c r="J50" s="2"/>
      <c r="K50" s="24"/>
      <c r="L50" s="16"/>
      <c r="M50" s="16"/>
      <c r="N50" s="16"/>
      <c r="O50" s="16"/>
      <c r="P50" s="16"/>
      <c r="Q50" s="2"/>
      <c r="R50" s="2"/>
      <c r="S50" s="2"/>
      <c r="T50" s="2"/>
      <c r="U50" s="2"/>
      <c r="V50" s="2"/>
    </row>
    <row r="51" spans="10:22" x14ac:dyDescent="0.2">
      <c r="J51" s="2"/>
      <c r="K51" s="3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0:22" x14ac:dyDescent="0.2">
      <c r="J52" s="2"/>
      <c r="K52" s="3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0:22" x14ac:dyDescent="0.2">
      <c r="J53" s="2"/>
      <c r="K53" s="3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0:22" x14ac:dyDescent="0.2">
      <c r="J54" s="2"/>
      <c r="K54" s="3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0:22" x14ac:dyDescent="0.2">
      <c r="J55" s="2"/>
      <c r="T55" s="2"/>
      <c r="U55" s="2"/>
      <c r="V55" s="2"/>
    </row>
    <row r="56" spans="10:22" x14ac:dyDescent="0.2">
      <c r="J56" s="2"/>
      <c r="T56" s="2"/>
      <c r="U56" s="2"/>
      <c r="V56" s="2"/>
    </row>
    <row r="57" spans="10:22" x14ac:dyDescent="0.2">
      <c r="J57" s="2"/>
      <c r="T57" s="2"/>
      <c r="U57" s="2"/>
      <c r="V57" s="2"/>
    </row>
    <row r="58" spans="10:22" x14ac:dyDescent="0.2">
      <c r="J58" s="2"/>
      <c r="T58" s="2"/>
      <c r="U58" s="2"/>
      <c r="V58" s="2"/>
    </row>
    <row r="59" spans="10:22" x14ac:dyDescent="0.2">
      <c r="J59" s="2"/>
      <c r="T59" s="2"/>
      <c r="U59" s="2"/>
      <c r="V59" s="2"/>
    </row>
    <row r="60" spans="10:22" x14ac:dyDescent="0.2">
      <c r="J60" s="2"/>
      <c r="T60" s="2"/>
      <c r="U60" s="2"/>
      <c r="V60" s="2"/>
    </row>
    <row r="61" spans="10:22" x14ac:dyDescent="0.2">
      <c r="J61" s="2"/>
      <c r="T61" s="2"/>
      <c r="U61" s="2"/>
      <c r="V61" s="2"/>
    </row>
    <row r="62" spans="10:22" x14ac:dyDescent="0.2">
      <c r="J62" s="2"/>
      <c r="T62" s="2"/>
      <c r="U62" s="2"/>
      <c r="V62" s="2"/>
    </row>
    <row r="63" spans="10:22" x14ac:dyDescent="0.2">
      <c r="J63" s="2"/>
      <c r="T63" s="2"/>
      <c r="U63" s="2"/>
      <c r="V63" s="2"/>
    </row>
    <row r="64" spans="10:22" x14ac:dyDescent="0.2">
      <c r="J64" s="2"/>
      <c r="T64" s="2"/>
      <c r="U64" s="2"/>
      <c r="V64" s="2"/>
    </row>
  </sheetData>
  <sheetProtection selectLockedCells="1"/>
  <mergeCells count="72">
    <mergeCell ref="M3:M4"/>
    <mergeCell ref="K12:M12"/>
    <mergeCell ref="A1:S1"/>
    <mergeCell ref="P7:P8"/>
    <mergeCell ref="A8:C8"/>
    <mergeCell ref="I7:I8"/>
    <mergeCell ref="D7:D8"/>
    <mergeCell ref="S7:S8"/>
    <mergeCell ref="O7:O8"/>
    <mergeCell ref="G7:G8"/>
    <mergeCell ref="Q7:Q8"/>
    <mergeCell ref="R7:R8"/>
    <mergeCell ref="N7:N8"/>
    <mergeCell ref="J3:J4"/>
    <mergeCell ref="O3:O4"/>
    <mergeCell ref="G3:I5"/>
    <mergeCell ref="N3:N4"/>
    <mergeCell ref="A19:C19"/>
    <mergeCell ref="D17:D18"/>
    <mergeCell ref="L3:L4"/>
    <mergeCell ref="K3:K4"/>
    <mergeCell ref="A10:C10"/>
    <mergeCell ref="A13:C13"/>
    <mergeCell ref="A9:C9"/>
    <mergeCell ref="H7:H8"/>
    <mergeCell ref="K8:M8"/>
    <mergeCell ref="A11:C11"/>
    <mergeCell ref="A12:C12"/>
    <mergeCell ref="K9:M9"/>
    <mergeCell ref="E7:E8"/>
    <mergeCell ref="F7:F8"/>
    <mergeCell ref="K10:M10"/>
    <mergeCell ref="K11:M11"/>
    <mergeCell ref="H22:H23"/>
    <mergeCell ref="A24:C24"/>
    <mergeCell ref="G22:G23"/>
    <mergeCell ref="A21:B21"/>
    <mergeCell ref="A20:C20"/>
    <mergeCell ref="E22:E23"/>
    <mergeCell ref="F22:F23"/>
    <mergeCell ref="I22:I23"/>
    <mergeCell ref="S14:S15"/>
    <mergeCell ref="K15:M15"/>
    <mergeCell ref="K16:M16"/>
    <mergeCell ref="A15:C15"/>
    <mergeCell ref="E17:E18"/>
    <mergeCell ref="F17:F18"/>
    <mergeCell ref="A17:C18"/>
    <mergeCell ref="A14:C14"/>
    <mergeCell ref="I17:I18"/>
    <mergeCell ref="H17:H18"/>
    <mergeCell ref="G17:G18"/>
    <mergeCell ref="O14:O15"/>
    <mergeCell ref="P14:P15"/>
    <mergeCell ref="Q14:Q15"/>
    <mergeCell ref="R14:R15"/>
    <mergeCell ref="N14:N15"/>
    <mergeCell ref="A38:C38"/>
    <mergeCell ref="D22:D23"/>
    <mergeCell ref="A23:C23"/>
    <mergeCell ref="A28:C28"/>
    <mergeCell ref="D27:D28"/>
    <mergeCell ref="A25:C25"/>
    <mergeCell ref="A26:B26"/>
    <mergeCell ref="A36:C36"/>
    <mergeCell ref="A29:C29"/>
    <mergeCell ref="A30:C30"/>
    <mergeCell ref="A35:C35"/>
    <mergeCell ref="A32:C32"/>
    <mergeCell ref="A33:C33"/>
    <mergeCell ref="A34:C34"/>
    <mergeCell ref="A31:C31"/>
  </mergeCells>
  <phoneticPr fontId="47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10"/>
  <sheetViews>
    <sheetView workbookViewId="0">
      <pane ySplit="10" topLeftCell="A97" activePane="bottomLeft" state="frozen"/>
      <selection pane="bottomLeft" activeCell="K121" sqref="K121"/>
    </sheetView>
  </sheetViews>
  <sheetFormatPr defaultRowHeight="12.75" x14ac:dyDescent="0.2"/>
  <cols>
    <col min="1" max="1" width="21.7109375" bestFit="1" customWidth="1"/>
    <col min="2" max="2" width="27.7109375" customWidth="1"/>
    <col min="5" max="6" width="11.7109375" customWidth="1"/>
    <col min="7" max="7" width="27.7109375" customWidth="1"/>
  </cols>
  <sheetData>
    <row r="1" spans="1:8" ht="13.5" thickBot="1" x14ac:dyDescent="0.25"/>
    <row r="2" spans="1:8" ht="12.75" customHeight="1" thickTop="1" x14ac:dyDescent="0.2">
      <c r="B2" s="1034" t="s">
        <v>32</v>
      </c>
      <c r="D2" s="1030" t="s">
        <v>96</v>
      </c>
      <c r="E2" s="1030" t="s">
        <v>97</v>
      </c>
      <c r="F2" s="1030" t="s">
        <v>105</v>
      </c>
    </row>
    <row r="3" spans="1:8" ht="12.75" customHeight="1" thickBot="1" x14ac:dyDescent="0.25">
      <c r="B3" s="1035"/>
      <c r="D3" s="1031"/>
      <c r="E3" s="1031"/>
      <c r="F3" s="1031"/>
    </row>
    <row r="4" spans="1:8" ht="12.75" customHeight="1" thickTop="1" x14ac:dyDescent="0.2">
      <c r="B4" s="1035"/>
      <c r="D4" s="1032">
        <f>COUNTIF(D11:D199,"Yes")</f>
        <v>28</v>
      </c>
      <c r="E4" s="1032">
        <f>+COUNTIF(E11:E199, "yes")</f>
        <v>81</v>
      </c>
      <c r="F4" s="1032">
        <f>COUNTIF(F11:F107, "yes")</f>
        <v>12</v>
      </c>
    </row>
    <row r="5" spans="1:8" ht="12.75" customHeight="1" thickBot="1" x14ac:dyDescent="0.25">
      <c r="B5" s="1035"/>
      <c r="D5" s="1033"/>
      <c r="E5" s="1033"/>
      <c r="F5" s="1033"/>
    </row>
    <row r="6" spans="1:8" ht="12.75" customHeight="1" thickTop="1" x14ac:dyDescent="0.2">
      <c r="B6" s="1036"/>
    </row>
    <row r="7" spans="1:8" ht="12.75" customHeight="1" x14ac:dyDescent="0.2">
      <c r="B7" s="344"/>
    </row>
    <row r="10" spans="1:8" ht="36.950000000000003" customHeight="1" x14ac:dyDescent="0.2">
      <c r="A10" s="309" t="s">
        <v>0</v>
      </c>
      <c r="B10" s="309" t="s">
        <v>93</v>
      </c>
      <c r="C10" s="309" t="s">
        <v>94</v>
      </c>
      <c r="D10" s="309" t="s">
        <v>96</v>
      </c>
      <c r="E10" s="309" t="s">
        <v>97</v>
      </c>
      <c r="F10" s="309" t="s">
        <v>103</v>
      </c>
      <c r="G10" s="309" t="s">
        <v>95</v>
      </c>
      <c r="H10" s="307"/>
    </row>
    <row r="11" spans="1:8" x14ac:dyDescent="0.2">
      <c r="A11" s="403">
        <v>42879</v>
      </c>
      <c r="B11" s="488" t="s">
        <v>421</v>
      </c>
      <c r="C11" s="488" t="s">
        <v>60</v>
      </c>
      <c r="D11" s="488" t="s">
        <v>415</v>
      </c>
      <c r="E11" s="488" t="s">
        <v>407</v>
      </c>
      <c r="F11" s="488" t="s">
        <v>407</v>
      </c>
      <c r="G11" s="506" t="s">
        <v>422</v>
      </c>
    </row>
    <row r="12" spans="1:8" s="618" customFormat="1" x14ac:dyDescent="0.2">
      <c r="A12" s="577">
        <v>42882</v>
      </c>
      <c r="B12" s="488" t="s">
        <v>423</v>
      </c>
      <c r="C12" s="488" t="s">
        <v>412</v>
      </c>
      <c r="D12" s="488" t="s">
        <v>415</v>
      </c>
      <c r="E12" s="488" t="s">
        <v>407</v>
      </c>
      <c r="F12" s="488" t="s">
        <v>407</v>
      </c>
      <c r="G12" s="506">
        <v>452</v>
      </c>
    </row>
    <row r="13" spans="1:8" x14ac:dyDescent="0.2">
      <c r="A13" s="403">
        <v>42886</v>
      </c>
      <c r="B13" s="488" t="s">
        <v>411</v>
      </c>
      <c r="C13" s="488" t="s">
        <v>412</v>
      </c>
      <c r="D13" s="488" t="s">
        <v>407</v>
      </c>
      <c r="E13" s="488" t="s">
        <v>415</v>
      </c>
      <c r="F13" s="488" t="s">
        <v>407</v>
      </c>
      <c r="G13" s="506">
        <v>462</v>
      </c>
    </row>
    <row r="14" spans="1:8" x14ac:dyDescent="0.2">
      <c r="A14" s="403">
        <v>42886</v>
      </c>
      <c r="B14" s="488" t="s">
        <v>413</v>
      </c>
      <c r="C14" s="488" t="s">
        <v>414</v>
      </c>
      <c r="D14" s="488" t="s">
        <v>415</v>
      </c>
      <c r="E14" s="488" t="s">
        <v>407</v>
      </c>
      <c r="F14" s="488" t="s">
        <v>407</v>
      </c>
      <c r="G14" s="506">
        <v>422</v>
      </c>
    </row>
    <row r="15" spans="1:8" x14ac:dyDescent="0.2">
      <c r="A15" s="403">
        <v>42887</v>
      </c>
      <c r="B15" s="488" t="s">
        <v>424</v>
      </c>
      <c r="C15" s="488" t="s">
        <v>60</v>
      </c>
      <c r="D15" s="488" t="s">
        <v>407</v>
      </c>
      <c r="E15" s="488" t="s">
        <v>415</v>
      </c>
      <c r="F15" s="488" t="s">
        <v>407</v>
      </c>
      <c r="G15" s="506" t="s">
        <v>422</v>
      </c>
    </row>
    <row r="16" spans="1:8" x14ac:dyDescent="0.2">
      <c r="A16" s="403">
        <v>42890</v>
      </c>
      <c r="B16" s="308" t="s">
        <v>425</v>
      </c>
      <c r="C16" s="308" t="s">
        <v>59</v>
      </c>
      <c r="D16" s="308" t="s">
        <v>407</v>
      </c>
      <c r="E16" s="308" t="s">
        <v>415</v>
      </c>
      <c r="F16" s="308" t="s">
        <v>407</v>
      </c>
      <c r="G16" s="579" t="s">
        <v>426</v>
      </c>
    </row>
    <row r="17" spans="1:7" x14ac:dyDescent="0.2">
      <c r="A17" s="403">
        <v>42895</v>
      </c>
      <c r="B17" s="308" t="s">
        <v>427</v>
      </c>
      <c r="C17" s="308" t="s">
        <v>62</v>
      </c>
      <c r="D17" s="308" t="s">
        <v>407</v>
      </c>
      <c r="E17" s="308" t="s">
        <v>415</v>
      </c>
      <c r="F17" s="578" t="s">
        <v>407</v>
      </c>
      <c r="G17" s="506" t="s">
        <v>428</v>
      </c>
    </row>
    <row r="18" spans="1:7" x14ac:dyDescent="0.2">
      <c r="A18" s="674">
        <v>42897</v>
      </c>
      <c r="B18" s="488" t="s">
        <v>443</v>
      </c>
      <c r="C18" s="308" t="s">
        <v>62</v>
      </c>
      <c r="D18" s="308" t="s">
        <v>407</v>
      </c>
      <c r="E18" s="308" t="s">
        <v>415</v>
      </c>
      <c r="F18" s="308" t="s">
        <v>407</v>
      </c>
      <c r="G18" s="506" t="s">
        <v>444</v>
      </c>
    </row>
    <row r="19" spans="1:7" x14ac:dyDescent="0.2">
      <c r="A19" s="403">
        <v>42897</v>
      </c>
      <c r="B19" s="488" t="s">
        <v>445</v>
      </c>
      <c r="C19" s="308" t="s">
        <v>59</v>
      </c>
      <c r="D19" s="308" t="s">
        <v>415</v>
      </c>
      <c r="E19" s="308" t="s">
        <v>407</v>
      </c>
      <c r="F19" s="308" t="s">
        <v>407</v>
      </c>
      <c r="G19" s="506" t="s">
        <v>446</v>
      </c>
    </row>
    <row r="20" spans="1:7" x14ac:dyDescent="0.2">
      <c r="A20" s="403">
        <v>42911</v>
      </c>
      <c r="B20" s="308" t="s">
        <v>449</v>
      </c>
      <c r="C20" s="308" t="s">
        <v>59</v>
      </c>
      <c r="D20" s="308" t="s">
        <v>407</v>
      </c>
      <c r="E20" s="308" t="s">
        <v>415</v>
      </c>
      <c r="F20" s="308" t="s">
        <v>407</v>
      </c>
      <c r="G20" s="579" t="s">
        <v>426</v>
      </c>
    </row>
    <row r="21" spans="1:7" x14ac:dyDescent="0.2">
      <c r="A21" s="403">
        <v>42914</v>
      </c>
      <c r="B21" s="308" t="s">
        <v>594</v>
      </c>
      <c r="C21" s="308" t="s">
        <v>60</v>
      </c>
      <c r="D21" s="308" t="s">
        <v>407</v>
      </c>
      <c r="E21" s="308" t="s">
        <v>415</v>
      </c>
      <c r="F21" s="308" t="s">
        <v>407</v>
      </c>
      <c r="G21" s="579" t="s">
        <v>450</v>
      </c>
    </row>
    <row r="22" spans="1:7" x14ac:dyDescent="0.2">
      <c r="A22" s="403">
        <v>42918</v>
      </c>
      <c r="B22" s="308" t="s">
        <v>451</v>
      </c>
      <c r="C22" s="308" t="s">
        <v>60</v>
      </c>
      <c r="D22" s="308" t="s">
        <v>407</v>
      </c>
      <c r="E22" s="308" t="s">
        <v>415</v>
      </c>
      <c r="F22" s="308" t="s">
        <v>407</v>
      </c>
      <c r="G22" s="579">
        <v>520</v>
      </c>
    </row>
    <row r="23" spans="1:7" x14ac:dyDescent="0.2">
      <c r="A23" s="577">
        <v>42918</v>
      </c>
      <c r="B23" s="578" t="s">
        <v>451</v>
      </c>
      <c r="C23" s="578" t="s">
        <v>60</v>
      </c>
      <c r="D23" s="578" t="s">
        <v>407</v>
      </c>
      <c r="E23" s="578" t="s">
        <v>415</v>
      </c>
      <c r="F23" s="578" t="s">
        <v>407</v>
      </c>
      <c r="G23" s="579">
        <v>520</v>
      </c>
    </row>
    <row r="24" spans="1:7" s="618" customFormat="1" x14ac:dyDescent="0.2">
      <c r="A24" s="577">
        <v>42919</v>
      </c>
      <c r="B24" s="578" t="s">
        <v>454</v>
      </c>
      <c r="C24" s="578" t="s">
        <v>59</v>
      </c>
      <c r="D24" s="578" t="s">
        <v>407</v>
      </c>
      <c r="E24" s="578" t="s">
        <v>415</v>
      </c>
      <c r="F24" s="578" t="s">
        <v>407</v>
      </c>
      <c r="G24" s="579" t="s">
        <v>455</v>
      </c>
    </row>
    <row r="25" spans="1:7" x14ac:dyDescent="0.2">
      <c r="A25" s="577">
        <v>42920</v>
      </c>
      <c r="B25" s="578" t="s">
        <v>451</v>
      </c>
      <c r="C25" s="578" t="s">
        <v>60</v>
      </c>
      <c r="D25" s="308" t="s">
        <v>407</v>
      </c>
      <c r="E25" s="308" t="s">
        <v>415</v>
      </c>
      <c r="F25" s="578" t="s">
        <v>407</v>
      </c>
      <c r="G25" s="579" t="s">
        <v>422</v>
      </c>
    </row>
    <row r="26" spans="1:7" x14ac:dyDescent="0.2">
      <c r="A26" s="577">
        <v>42920</v>
      </c>
      <c r="B26" s="578" t="s">
        <v>451</v>
      </c>
      <c r="C26" s="578" t="s">
        <v>60</v>
      </c>
      <c r="D26" s="308" t="s">
        <v>407</v>
      </c>
      <c r="E26" s="308" t="s">
        <v>415</v>
      </c>
      <c r="F26" s="578" t="s">
        <v>407</v>
      </c>
      <c r="G26" s="579" t="s">
        <v>422</v>
      </c>
    </row>
    <row r="27" spans="1:7" x14ac:dyDescent="0.2">
      <c r="A27" s="403">
        <v>42920</v>
      </c>
      <c r="B27" s="578" t="s">
        <v>451</v>
      </c>
      <c r="C27" s="308" t="s">
        <v>60</v>
      </c>
      <c r="D27" s="308" t="s">
        <v>407</v>
      </c>
      <c r="E27" s="308" t="s">
        <v>415</v>
      </c>
      <c r="F27" s="308" t="s">
        <v>407</v>
      </c>
      <c r="G27" s="579" t="s">
        <v>422</v>
      </c>
    </row>
    <row r="28" spans="1:7" x14ac:dyDescent="0.2">
      <c r="A28" s="577">
        <v>42920</v>
      </c>
      <c r="B28" s="578" t="s">
        <v>451</v>
      </c>
      <c r="C28" s="308" t="s">
        <v>60</v>
      </c>
      <c r="D28" s="308" t="s">
        <v>407</v>
      </c>
      <c r="E28" s="308" t="s">
        <v>415</v>
      </c>
      <c r="F28" s="308" t="s">
        <v>407</v>
      </c>
      <c r="G28" s="579" t="s">
        <v>422</v>
      </c>
    </row>
    <row r="29" spans="1:7" x14ac:dyDescent="0.2">
      <c r="A29" s="403">
        <v>42920</v>
      </c>
      <c r="B29" s="578" t="s">
        <v>451</v>
      </c>
      <c r="C29" s="308" t="s">
        <v>60</v>
      </c>
      <c r="D29" s="308" t="s">
        <v>407</v>
      </c>
      <c r="E29" s="308" t="s">
        <v>415</v>
      </c>
      <c r="F29" s="308" t="s">
        <v>407</v>
      </c>
      <c r="G29" s="579" t="s">
        <v>422</v>
      </c>
    </row>
    <row r="30" spans="1:7" x14ac:dyDescent="0.2">
      <c r="A30" s="403">
        <v>42920</v>
      </c>
      <c r="B30" s="578" t="s">
        <v>451</v>
      </c>
      <c r="C30" s="308" t="s">
        <v>60</v>
      </c>
      <c r="D30" s="308" t="s">
        <v>407</v>
      </c>
      <c r="E30" s="308" t="s">
        <v>415</v>
      </c>
      <c r="F30" s="308" t="s">
        <v>407</v>
      </c>
      <c r="G30" s="579" t="s">
        <v>422</v>
      </c>
    </row>
    <row r="31" spans="1:7" x14ac:dyDescent="0.2">
      <c r="A31" s="403">
        <v>42920</v>
      </c>
      <c r="B31" s="578" t="s">
        <v>451</v>
      </c>
      <c r="C31" s="308" t="s">
        <v>60</v>
      </c>
      <c r="D31" s="308" t="s">
        <v>407</v>
      </c>
      <c r="E31" s="308" t="s">
        <v>415</v>
      </c>
      <c r="F31" s="308" t="s">
        <v>407</v>
      </c>
      <c r="G31" s="579" t="s">
        <v>422</v>
      </c>
    </row>
    <row r="32" spans="1:7" x14ac:dyDescent="0.2">
      <c r="A32" s="403">
        <v>42920</v>
      </c>
      <c r="B32" s="308" t="s">
        <v>452</v>
      </c>
      <c r="C32" s="308" t="s">
        <v>60</v>
      </c>
      <c r="D32" s="308" t="s">
        <v>407</v>
      </c>
      <c r="E32" s="308" t="s">
        <v>415</v>
      </c>
      <c r="F32" s="308" t="s">
        <v>407</v>
      </c>
      <c r="G32" s="579" t="s">
        <v>453</v>
      </c>
    </row>
    <row r="33" spans="1:7" x14ac:dyDescent="0.2">
      <c r="A33" s="577">
        <v>42920</v>
      </c>
      <c r="B33" s="578" t="s">
        <v>452</v>
      </c>
      <c r="C33" s="578" t="s">
        <v>60</v>
      </c>
      <c r="D33" s="578" t="s">
        <v>407</v>
      </c>
      <c r="E33" s="578" t="s">
        <v>415</v>
      </c>
      <c r="F33" s="578" t="s">
        <v>407</v>
      </c>
      <c r="G33" s="579" t="s">
        <v>453</v>
      </c>
    </row>
    <row r="34" spans="1:7" x14ac:dyDescent="0.2">
      <c r="A34" s="577">
        <v>42921</v>
      </c>
      <c r="B34" s="578" t="s">
        <v>468</v>
      </c>
      <c r="C34" s="578" t="s">
        <v>60</v>
      </c>
      <c r="D34" s="578" t="s">
        <v>407</v>
      </c>
      <c r="E34" s="578" t="s">
        <v>415</v>
      </c>
      <c r="F34" s="578" t="s">
        <v>407</v>
      </c>
      <c r="G34" s="579" t="s">
        <v>422</v>
      </c>
    </row>
    <row r="35" spans="1:7" x14ac:dyDescent="0.2">
      <c r="A35" s="577">
        <v>42921</v>
      </c>
      <c r="B35" s="578" t="s">
        <v>452</v>
      </c>
      <c r="C35" s="578" t="s">
        <v>60</v>
      </c>
      <c r="D35" s="578" t="s">
        <v>407</v>
      </c>
      <c r="E35" s="578" t="s">
        <v>415</v>
      </c>
      <c r="F35" s="578" t="s">
        <v>407</v>
      </c>
      <c r="G35" s="579" t="s">
        <v>453</v>
      </c>
    </row>
    <row r="36" spans="1:7" x14ac:dyDescent="0.2">
      <c r="A36" s="577">
        <v>42923</v>
      </c>
      <c r="B36" s="578" t="s">
        <v>473</v>
      </c>
      <c r="C36" s="578" t="s">
        <v>60</v>
      </c>
      <c r="D36" s="578" t="s">
        <v>407</v>
      </c>
      <c r="E36" s="578" t="s">
        <v>415</v>
      </c>
      <c r="F36" s="578" t="s">
        <v>407</v>
      </c>
      <c r="G36" s="579" t="s">
        <v>474</v>
      </c>
    </row>
    <row r="37" spans="1:7" x14ac:dyDescent="0.2">
      <c r="A37" s="403">
        <v>42931</v>
      </c>
      <c r="B37" s="308" t="s">
        <v>468</v>
      </c>
      <c r="C37" s="308" t="s">
        <v>60</v>
      </c>
      <c r="D37" s="308" t="s">
        <v>407</v>
      </c>
      <c r="E37" s="308" t="s">
        <v>415</v>
      </c>
      <c r="F37" s="308" t="s">
        <v>407</v>
      </c>
      <c r="G37" s="579" t="s">
        <v>450</v>
      </c>
    </row>
    <row r="38" spans="1:7" x14ac:dyDescent="0.2">
      <c r="A38" s="403">
        <v>42935</v>
      </c>
      <c r="B38" s="308" t="s">
        <v>508</v>
      </c>
      <c r="C38" s="308" t="s">
        <v>59</v>
      </c>
      <c r="D38" s="308" t="s">
        <v>415</v>
      </c>
      <c r="E38" s="308" t="s">
        <v>407</v>
      </c>
      <c r="F38" s="308" t="s">
        <v>407</v>
      </c>
      <c r="G38" s="579" t="s">
        <v>509</v>
      </c>
    </row>
    <row r="39" spans="1:7" x14ac:dyDescent="0.2">
      <c r="A39" s="577">
        <v>42936</v>
      </c>
      <c r="B39" s="578" t="s">
        <v>451</v>
      </c>
      <c r="C39" s="578" t="s">
        <v>60</v>
      </c>
      <c r="D39" s="578" t="s">
        <v>415</v>
      </c>
      <c r="E39" s="578" t="s">
        <v>407</v>
      </c>
      <c r="F39" s="578" t="s">
        <v>407</v>
      </c>
      <c r="G39" s="579" t="s">
        <v>510</v>
      </c>
    </row>
    <row r="40" spans="1:7" x14ac:dyDescent="0.2">
      <c r="A40" s="403">
        <v>42936</v>
      </c>
      <c r="B40" s="308" t="s">
        <v>451</v>
      </c>
      <c r="C40" s="308" t="s">
        <v>60</v>
      </c>
      <c r="D40" s="308" t="s">
        <v>415</v>
      </c>
      <c r="E40" s="308" t="s">
        <v>407</v>
      </c>
      <c r="F40" s="308" t="s">
        <v>407</v>
      </c>
      <c r="G40" s="579" t="s">
        <v>510</v>
      </c>
    </row>
    <row r="41" spans="1:7" x14ac:dyDescent="0.2">
      <c r="A41" s="577">
        <v>42937</v>
      </c>
      <c r="B41" s="578" t="s">
        <v>424</v>
      </c>
      <c r="C41" s="578" t="s">
        <v>60</v>
      </c>
      <c r="D41" s="578" t="s">
        <v>415</v>
      </c>
      <c r="E41" s="578" t="s">
        <v>407</v>
      </c>
      <c r="F41" s="578" t="s">
        <v>407</v>
      </c>
      <c r="G41" s="579" t="s">
        <v>510</v>
      </c>
    </row>
    <row r="42" spans="1:7" x14ac:dyDescent="0.2">
      <c r="A42" s="403">
        <v>42937</v>
      </c>
      <c r="B42" s="308" t="s">
        <v>424</v>
      </c>
      <c r="C42" s="308" t="s">
        <v>60</v>
      </c>
      <c r="D42" s="308" t="s">
        <v>415</v>
      </c>
      <c r="E42" s="308" t="s">
        <v>407</v>
      </c>
      <c r="F42" s="308" t="s">
        <v>407</v>
      </c>
      <c r="G42" s="579" t="s">
        <v>510</v>
      </c>
    </row>
    <row r="43" spans="1:7" x14ac:dyDescent="0.2">
      <c r="A43" s="403">
        <v>42938</v>
      </c>
      <c r="B43" s="308" t="s">
        <v>518</v>
      </c>
      <c r="C43" s="308" t="s">
        <v>59</v>
      </c>
      <c r="D43" s="308" t="s">
        <v>407</v>
      </c>
      <c r="E43" s="308" t="s">
        <v>415</v>
      </c>
      <c r="F43" s="308" t="s">
        <v>407</v>
      </c>
      <c r="G43" s="579" t="s">
        <v>519</v>
      </c>
    </row>
    <row r="44" spans="1:7" x14ac:dyDescent="0.2">
      <c r="A44" s="403">
        <v>42939</v>
      </c>
      <c r="B44" s="308" t="s">
        <v>451</v>
      </c>
      <c r="C44" s="308" t="s">
        <v>60</v>
      </c>
      <c r="D44" s="308" t="s">
        <v>407</v>
      </c>
      <c r="E44" s="308" t="s">
        <v>415</v>
      </c>
      <c r="F44" s="308" t="s">
        <v>407</v>
      </c>
      <c r="G44" s="579" t="s">
        <v>510</v>
      </c>
    </row>
    <row r="45" spans="1:7" x14ac:dyDescent="0.2">
      <c r="A45" s="577">
        <v>42939</v>
      </c>
      <c r="B45" s="578" t="s">
        <v>451</v>
      </c>
      <c r="C45" s="578" t="s">
        <v>60</v>
      </c>
      <c r="D45" s="578" t="s">
        <v>407</v>
      </c>
      <c r="E45" s="578" t="s">
        <v>415</v>
      </c>
      <c r="F45" s="578" t="s">
        <v>407</v>
      </c>
      <c r="G45" s="579" t="s">
        <v>510</v>
      </c>
    </row>
    <row r="46" spans="1:7" x14ac:dyDescent="0.2">
      <c r="A46" s="577">
        <v>42939</v>
      </c>
      <c r="B46" s="578" t="s">
        <v>451</v>
      </c>
      <c r="C46" s="578" t="s">
        <v>60</v>
      </c>
      <c r="D46" s="578" t="s">
        <v>407</v>
      </c>
      <c r="E46" s="578" t="s">
        <v>415</v>
      </c>
      <c r="F46" s="578" t="s">
        <v>407</v>
      </c>
      <c r="G46" s="579" t="s">
        <v>510</v>
      </c>
    </row>
    <row r="47" spans="1:7" x14ac:dyDescent="0.2">
      <c r="A47" s="577">
        <v>42939</v>
      </c>
      <c r="B47" s="578" t="s">
        <v>451</v>
      </c>
      <c r="C47" s="578" t="s">
        <v>60</v>
      </c>
      <c r="D47" s="578" t="s">
        <v>407</v>
      </c>
      <c r="E47" s="578" t="s">
        <v>415</v>
      </c>
      <c r="F47" s="578" t="s">
        <v>407</v>
      </c>
      <c r="G47" s="579" t="s">
        <v>510</v>
      </c>
    </row>
    <row r="48" spans="1:7" x14ac:dyDescent="0.2">
      <c r="A48" s="577">
        <v>42939</v>
      </c>
      <c r="B48" s="578" t="s">
        <v>451</v>
      </c>
      <c r="C48" s="578" t="s">
        <v>60</v>
      </c>
      <c r="D48" s="578" t="s">
        <v>407</v>
      </c>
      <c r="E48" s="578" t="s">
        <v>415</v>
      </c>
      <c r="F48" s="578" t="s">
        <v>407</v>
      </c>
      <c r="G48" s="579" t="s">
        <v>510</v>
      </c>
    </row>
    <row r="49" spans="1:7" x14ac:dyDescent="0.2">
      <c r="A49" s="577">
        <v>42939</v>
      </c>
      <c r="B49" s="578" t="s">
        <v>451</v>
      </c>
      <c r="C49" s="578" t="s">
        <v>60</v>
      </c>
      <c r="D49" s="578" t="s">
        <v>407</v>
      </c>
      <c r="E49" s="578" t="s">
        <v>415</v>
      </c>
      <c r="F49" s="578" t="s">
        <v>407</v>
      </c>
      <c r="G49" s="579" t="s">
        <v>510</v>
      </c>
    </row>
    <row r="50" spans="1:7" x14ac:dyDescent="0.2">
      <c r="A50" s="403">
        <v>42939</v>
      </c>
      <c r="B50" s="308" t="s">
        <v>520</v>
      </c>
      <c r="C50" s="308" t="s">
        <v>59</v>
      </c>
      <c r="D50" s="308" t="s">
        <v>407</v>
      </c>
      <c r="E50" s="308" t="s">
        <v>415</v>
      </c>
      <c r="F50" s="308" t="s">
        <v>407</v>
      </c>
      <c r="G50" s="579" t="s">
        <v>519</v>
      </c>
    </row>
    <row r="51" spans="1:7" x14ac:dyDescent="0.2">
      <c r="A51" s="577">
        <v>42939</v>
      </c>
      <c r="B51" s="578" t="s">
        <v>520</v>
      </c>
      <c r="C51" s="578" t="s">
        <v>59</v>
      </c>
      <c r="D51" s="578" t="s">
        <v>407</v>
      </c>
      <c r="E51" s="578" t="s">
        <v>415</v>
      </c>
      <c r="F51" s="578" t="s">
        <v>407</v>
      </c>
      <c r="G51" s="579" t="s">
        <v>519</v>
      </c>
    </row>
    <row r="52" spans="1:7" x14ac:dyDescent="0.2">
      <c r="A52" s="577">
        <v>42939</v>
      </c>
      <c r="B52" s="578" t="s">
        <v>521</v>
      </c>
      <c r="C52" s="578" t="s">
        <v>60</v>
      </c>
      <c r="D52" s="578" t="s">
        <v>407</v>
      </c>
      <c r="E52" s="578" t="s">
        <v>415</v>
      </c>
      <c r="F52" s="578" t="s">
        <v>407</v>
      </c>
      <c r="G52" s="579">
        <v>500</v>
      </c>
    </row>
    <row r="53" spans="1:7" x14ac:dyDescent="0.2">
      <c r="A53" s="577">
        <v>42939</v>
      </c>
      <c r="B53" s="578" t="s">
        <v>521</v>
      </c>
      <c r="C53" s="578" t="s">
        <v>60</v>
      </c>
      <c r="D53" s="578" t="s">
        <v>407</v>
      </c>
      <c r="E53" s="578" t="s">
        <v>415</v>
      </c>
      <c r="F53" s="578" t="s">
        <v>407</v>
      </c>
      <c r="G53" s="579">
        <v>500</v>
      </c>
    </row>
    <row r="54" spans="1:7" x14ac:dyDescent="0.2">
      <c r="A54" s="403">
        <v>42940</v>
      </c>
      <c r="B54" s="308" t="s">
        <v>451</v>
      </c>
      <c r="C54" s="308" t="s">
        <v>60</v>
      </c>
      <c r="D54" s="308" t="s">
        <v>407</v>
      </c>
      <c r="E54" s="308" t="s">
        <v>415</v>
      </c>
      <c r="F54" s="308" t="s">
        <v>407</v>
      </c>
      <c r="G54" s="579" t="s">
        <v>510</v>
      </c>
    </row>
    <row r="55" spans="1:7" x14ac:dyDescent="0.2">
      <c r="A55" s="577">
        <v>42940</v>
      </c>
      <c r="B55" s="578" t="s">
        <v>451</v>
      </c>
      <c r="C55" s="578" t="s">
        <v>60</v>
      </c>
      <c r="D55" s="578" t="s">
        <v>407</v>
      </c>
      <c r="E55" s="578" t="s">
        <v>415</v>
      </c>
      <c r="F55" s="578" t="s">
        <v>407</v>
      </c>
      <c r="G55" s="579" t="s">
        <v>510</v>
      </c>
    </row>
    <row r="56" spans="1:7" x14ac:dyDescent="0.2">
      <c r="A56" s="403">
        <v>42940</v>
      </c>
      <c r="B56" s="308" t="s">
        <v>522</v>
      </c>
      <c r="C56" s="308" t="s">
        <v>412</v>
      </c>
      <c r="D56" s="308" t="s">
        <v>407</v>
      </c>
      <c r="E56" s="308" t="s">
        <v>415</v>
      </c>
      <c r="F56" s="308" t="s">
        <v>407</v>
      </c>
      <c r="G56" s="579" t="s">
        <v>523</v>
      </c>
    </row>
    <row r="57" spans="1:7" x14ac:dyDescent="0.2">
      <c r="A57" s="577">
        <v>42940</v>
      </c>
      <c r="B57" s="578" t="s">
        <v>424</v>
      </c>
      <c r="C57" s="578" t="s">
        <v>60</v>
      </c>
      <c r="D57" s="578" t="s">
        <v>407</v>
      </c>
      <c r="E57" s="578" t="s">
        <v>415</v>
      </c>
      <c r="F57" s="578" t="s">
        <v>407</v>
      </c>
      <c r="G57" s="579" t="s">
        <v>422</v>
      </c>
    </row>
    <row r="58" spans="1:7" x14ac:dyDescent="0.2">
      <c r="A58" s="577">
        <v>42940</v>
      </c>
      <c r="B58" s="578" t="s">
        <v>424</v>
      </c>
      <c r="C58" s="578" t="s">
        <v>60</v>
      </c>
      <c r="D58" s="578" t="s">
        <v>407</v>
      </c>
      <c r="E58" s="578" t="s">
        <v>415</v>
      </c>
      <c r="F58" s="578" t="s">
        <v>407</v>
      </c>
      <c r="G58" s="579" t="s">
        <v>422</v>
      </c>
    </row>
    <row r="59" spans="1:7" x14ac:dyDescent="0.2">
      <c r="A59" s="577">
        <v>42940</v>
      </c>
      <c r="B59" s="578" t="s">
        <v>424</v>
      </c>
      <c r="C59" s="578" t="s">
        <v>60</v>
      </c>
      <c r="D59" s="578" t="s">
        <v>407</v>
      </c>
      <c r="E59" s="578" t="s">
        <v>415</v>
      </c>
      <c r="F59" s="578" t="s">
        <v>407</v>
      </c>
      <c r="G59" s="579" t="s">
        <v>422</v>
      </c>
    </row>
    <row r="60" spans="1:7" x14ac:dyDescent="0.2">
      <c r="A60" s="577">
        <v>42940</v>
      </c>
      <c r="B60" s="578" t="s">
        <v>524</v>
      </c>
      <c r="C60" s="578" t="s">
        <v>414</v>
      </c>
      <c r="D60" s="578" t="s">
        <v>407</v>
      </c>
      <c r="E60" s="578" t="s">
        <v>415</v>
      </c>
      <c r="F60" s="578" t="s">
        <v>407</v>
      </c>
      <c r="G60" s="579" t="s">
        <v>523</v>
      </c>
    </row>
    <row r="61" spans="1:7" x14ac:dyDescent="0.2">
      <c r="A61" s="403">
        <v>42940</v>
      </c>
      <c r="B61" s="308" t="s">
        <v>525</v>
      </c>
      <c r="C61" s="308" t="s">
        <v>60</v>
      </c>
      <c r="D61" s="308" t="s">
        <v>407</v>
      </c>
      <c r="E61" s="308" t="s">
        <v>415</v>
      </c>
      <c r="F61" s="308" t="s">
        <v>407</v>
      </c>
      <c r="G61" s="579" t="s">
        <v>422</v>
      </c>
    </row>
    <row r="62" spans="1:7" x14ac:dyDescent="0.2">
      <c r="A62" s="403">
        <v>42940</v>
      </c>
      <c r="B62" s="308" t="s">
        <v>526</v>
      </c>
      <c r="C62" s="308" t="s">
        <v>414</v>
      </c>
      <c r="D62" s="308" t="s">
        <v>407</v>
      </c>
      <c r="E62" s="308" t="s">
        <v>415</v>
      </c>
      <c r="F62" s="308" t="s">
        <v>407</v>
      </c>
      <c r="G62" s="579" t="s">
        <v>523</v>
      </c>
    </row>
    <row r="63" spans="1:7" s="618" customFormat="1" x14ac:dyDescent="0.2">
      <c r="A63" s="577">
        <v>42941</v>
      </c>
      <c r="B63" s="488" t="s">
        <v>561</v>
      </c>
      <c r="C63" s="578" t="s">
        <v>412</v>
      </c>
      <c r="D63" s="578" t="s">
        <v>415</v>
      </c>
      <c r="E63" s="578" t="s">
        <v>407</v>
      </c>
      <c r="F63" s="578" t="s">
        <v>407</v>
      </c>
      <c r="G63" s="506" t="s">
        <v>562</v>
      </c>
    </row>
    <row r="64" spans="1:7" s="618" customFormat="1" x14ac:dyDescent="0.2">
      <c r="A64" s="577">
        <v>42943</v>
      </c>
      <c r="B64" s="488" t="s">
        <v>424</v>
      </c>
      <c r="C64" s="578" t="s">
        <v>60</v>
      </c>
      <c r="D64" s="578" t="s">
        <v>407</v>
      </c>
      <c r="E64" s="578" t="s">
        <v>415</v>
      </c>
      <c r="F64" s="578" t="s">
        <v>407</v>
      </c>
      <c r="G64" s="506" t="s">
        <v>422</v>
      </c>
    </row>
    <row r="65" spans="1:7" x14ac:dyDescent="0.2">
      <c r="A65" s="577">
        <v>42943</v>
      </c>
      <c r="B65" s="578" t="s">
        <v>527</v>
      </c>
      <c r="C65" s="578" t="s">
        <v>414</v>
      </c>
      <c r="D65" s="578" t="s">
        <v>415</v>
      </c>
      <c r="E65" s="578" t="s">
        <v>407</v>
      </c>
      <c r="F65" s="578" t="s">
        <v>407</v>
      </c>
      <c r="G65" s="579" t="s">
        <v>528</v>
      </c>
    </row>
    <row r="66" spans="1:7" x14ac:dyDescent="0.2">
      <c r="A66" s="577">
        <v>42945</v>
      </c>
      <c r="B66" s="578" t="s">
        <v>529</v>
      </c>
      <c r="C66" s="578" t="s">
        <v>60</v>
      </c>
      <c r="D66" s="578" t="s">
        <v>415</v>
      </c>
      <c r="E66" s="578" t="s">
        <v>407</v>
      </c>
      <c r="F66" s="578" t="s">
        <v>407</v>
      </c>
      <c r="G66" s="579" t="s">
        <v>510</v>
      </c>
    </row>
    <row r="67" spans="1:7" x14ac:dyDescent="0.2">
      <c r="A67" s="403">
        <v>42945</v>
      </c>
      <c r="B67" s="308" t="s">
        <v>530</v>
      </c>
      <c r="C67" s="308" t="s">
        <v>60</v>
      </c>
      <c r="D67" s="308" t="s">
        <v>415</v>
      </c>
      <c r="E67" s="308" t="s">
        <v>407</v>
      </c>
      <c r="F67" s="308" t="s">
        <v>407</v>
      </c>
      <c r="G67" s="579" t="s">
        <v>510</v>
      </c>
    </row>
    <row r="68" spans="1:7" x14ac:dyDescent="0.2">
      <c r="A68" s="403">
        <v>42945</v>
      </c>
      <c r="B68" s="308" t="s">
        <v>531</v>
      </c>
      <c r="C68" s="308" t="s">
        <v>60</v>
      </c>
      <c r="D68" s="308" t="s">
        <v>415</v>
      </c>
      <c r="E68" s="308" t="s">
        <v>407</v>
      </c>
      <c r="F68" s="308" t="s">
        <v>407</v>
      </c>
      <c r="G68" s="579" t="s">
        <v>510</v>
      </c>
    </row>
    <row r="69" spans="1:7" x14ac:dyDescent="0.2">
      <c r="A69" s="403">
        <v>42946</v>
      </c>
      <c r="B69" s="308" t="s">
        <v>534</v>
      </c>
      <c r="C69" s="308" t="s">
        <v>412</v>
      </c>
      <c r="D69" s="308" t="s">
        <v>415</v>
      </c>
      <c r="E69" s="308" t="s">
        <v>407</v>
      </c>
      <c r="F69" s="308" t="s">
        <v>407</v>
      </c>
      <c r="G69" s="579" t="s">
        <v>523</v>
      </c>
    </row>
    <row r="70" spans="1:7" x14ac:dyDescent="0.2">
      <c r="A70" s="403">
        <v>42947</v>
      </c>
      <c r="B70" s="308" t="s">
        <v>535</v>
      </c>
      <c r="C70" s="308" t="s">
        <v>61</v>
      </c>
      <c r="D70" s="308" t="s">
        <v>407</v>
      </c>
      <c r="E70" s="308" t="s">
        <v>415</v>
      </c>
      <c r="F70" s="308" t="s">
        <v>407</v>
      </c>
      <c r="G70" s="579" t="s">
        <v>536</v>
      </c>
    </row>
    <row r="71" spans="1:7" x14ac:dyDescent="0.2">
      <c r="A71" s="403">
        <v>42948</v>
      </c>
      <c r="B71" s="308" t="s">
        <v>538</v>
      </c>
      <c r="C71" s="308" t="s">
        <v>61</v>
      </c>
      <c r="D71" s="308" t="s">
        <v>407</v>
      </c>
      <c r="E71" s="308" t="s">
        <v>415</v>
      </c>
      <c r="F71" s="308" t="s">
        <v>407</v>
      </c>
      <c r="G71" s="579" t="s">
        <v>539</v>
      </c>
    </row>
    <row r="72" spans="1:7" x14ac:dyDescent="0.2">
      <c r="A72" s="403">
        <v>42948</v>
      </c>
      <c r="B72" s="308" t="s">
        <v>540</v>
      </c>
      <c r="C72" s="308" t="s">
        <v>57</v>
      </c>
      <c r="D72" s="308" t="s">
        <v>407</v>
      </c>
      <c r="E72" s="308" t="s">
        <v>415</v>
      </c>
      <c r="F72" s="308" t="s">
        <v>407</v>
      </c>
      <c r="G72" s="579" t="s">
        <v>541</v>
      </c>
    </row>
    <row r="73" spans="1:7" x14ac:dyDescent="0.2">
      <c r="A73" s="403">
        <v>42951</v>
      </c>
      <c r="B73" s="308" t="s">
        <v>575</v>
      </c>
      <c r="C73" s="308" t="s">
        <v>59</v>
      </c>
      <c r="D73" s="308" t="s">
        <v>407</v>
      </c>
      <c r="E73" s="308" t="s">
        <v>415</v>
      </c>
      <c r="F73" s="308" t="s">
        <v>407</v>
      </c>
      <c r="G73" s="579" t="s">
        <v>510</v>
      </c>
    </row>
    <row r="74" spans="1:7" x14ac:dyDescent="0.2">
      <c r="A74" s="403">
        <v>42953</v>
      </c>
      <c r="B74" s="308" t="s">
        <v>473</v>
      </c>
      <c r="C74" s="308" t="s">
        <v>61</v>
      </c>
      <c r="D74" s="308" t="s">
        <v>407</v>
      </c>
      <c r="E74" s="308" t="s">
        <v>415</v>
      </c>
      <c r="F74" s="308" t="s">
        <v>407</v>
      </c>
      <c r="G74" s="579" t="s">
        <v>583</v>
      </c>
    </row>
    <row r="75" spans="1:7" x14ac:dyDescent="0.2">
      <c r="A75" s="403">
        <v>42953</v>
      </c>
      <c r="B75" s="308" t="s">
        <v>584</v>
      </c>
      <c r="C75" s="308" t="s">
        <v>60</v>
      </c>
      <c r="D75" s="308" t="s">
        <v>407</v>
      </c>
      <c r="E75" s="308" t="s">
        <v>415</v>
      </c>
      <c r="F75" s="308" t="s">
        <v>407</v>
      </c>
      <c r="G75" s="579" t="s">
        <v>585</v>
      </c>
    </row>
    <row r="76" spans="1:7" x14ac:dyDescent="0.2">
      <c r="A76" s="403">
        <v>42953</v>
      </c>
      <c r="B76" s="308" t="s">
        <v>586</v>
      </c>
      <c r="C76" s="308" t="s">
        <v>414</v>
      </c>
      <c r="D76" s="308" t="s">
        <v>407</v>
      </c>
      <c r="E76" s="308" t="s">
        <v>415</v>
      </c>
      <c r="F76" s="308" t="s">
        <v>407</v>
      </c>
      <c r="G76" s="579">
        <v>500</v>
      </c>
    </row>
    <row r="77" spans="1:7" x14ac:dyDescent="0.2">
      <c r="A77" s="577">
        <v>42953</v>
      </c>
      <c r="B77" s="578" t="s">
        <v>586</v>
      </c>
      <c r="C77" s="578" t="s">
        <v>414</v>
      </c>
      <c r="D77" s="578" t="s">
        <v>407</v>
      </c>
      <c r="E77" s="578" t="s">
        <v>415</v>
      </c>
      <c r="F77" s="578" t="s">
        <v>407</v>
      </c>
      <c r="G77" s="579">
        <v>500</v>
      </c>
    </row>
    <row r="78" spans="1:7" x14ac:dyDescent="0.2">
      <c r="A78" s="403">
        <v>42956</v>
      </c>
      <c r="B78" s="308" t="s">
        <v>473</v>
      </c>
      <c r="C78" s="308" t="s">
        <v>61</v>
      </c>
      <c r="D78" s="308" t="s">
        <v>407</v>
      </c>
      <c r="E78" s="308" t="s">
        <v>415</v>
      </c>
      <c r="F78" s="308" t="s">
        <v>407</v>
      </c>
      <c r="G78" s="579" t="s">
        <v>590</v>
      </c>
    </row>
    <row r="79" spans="1:7" x14ac:dyDescent="0.2">
      <c r="A79" s="577">
        <v>42956</v>
      </c>
      <c r="B79" s="578" t="s">
        <v>473</v>
      </c>
      <c r="C79" s="578" t="s">
        <v>61</v>
      </c>
      <c r="D79" s="578" t="s">
        <v>407</v>
      </c>
      <c r="E79" s="578" t="s">
        <v>415</v>
      </c>
      <c r="F79" s="578" t="s">
        <v>407</v>
      </c>
      <c r="G79" s="579" t="s">
        <v>422</v>
      </c>
    </row>
    <row r="80" spans="1:7" x14ac:dyDescent="0.2">
      <c r="A80" s="403">
        <v>42956</v>
      </c>
      <c r="B80" s="308" t="s">
        <v>591</v>
      </c>
      <c r="C80" s="308" t="s">
        <v>61</v>
      </c>
      <c r="D80" s="308" t="s">
        <v>407</v>
      </c>
      <c r="E80" s="308" t="s">
        <v>415</v>
      </c>
      <c r="F80" s="308" t="s">
        <v>407</v>
      </c>
      <c r="G80" s="579" t="s">
        <v>422</v>
      </c>
    </row>
    <row r="81" spans="1:7" x14ac:dyDescent="0.2">
      <c r="A81" s="403">
        <v>42957</v>
      </c>
      <c r="B81" s="308" t="s">
        <v>451</v>
      </c>
      <c r="C81" s="308" t="s">
        <v>60</v>
      </c>
      <c r="D81" s="308" t="s">
        <v>407</v>
      </c>
      <c r="E81" s="308" t="s">
        <v>415</v>
      </c>
      <c r="F81" s="308" t="s">
        <v>407</v>
      </c>
      <c r="G81" s="579" t="s">
        <v>592</v>
      </c>
    </row>
    <row r="82" spans="1:7" x14ac:dyDescent="0.2">
      <c r="A82" s="403">
        <v>42957</v>
      </c>
      <c r="B82" s="308" t="s">
        <v>473</v>
      </c>
      <c r="C82" s="308" t="s">
        <v>61</v>
      </c>
      <c r="D82" s="308" t="s">
        <v>407</v>
      </c>
      <c r="E82" s="308" t="s">
        <v>415</v>
      </c>
      <c r="F82" s="308" t="s">
        <v>407</v>
      </c>
      <c r="G82" s="579" t="s">
        <v>422</v>
      </c>
    </row>
    <row r="83" spans="1:7" x14ac:dyDescent="0.2">
      <c r="A83" s="577">
        <v>42957</v>
      </c>
      <c r="B83" s="578" t="s">
        <v>473</v>
      </c>
      <c r="C83" s="578" t="s">
        <v>61</v>
      </c>
      <c r="D83" s="578" t="s">
        <v>407</v>
      </c>
      <c r="E83" s="578" t="s">
        <v>415</v>
      </c>
      <c r="F83" s="578" t="s">
        <v>407</v>
      </c>
      <c r="G83" s="579" t="s">
        <v>422</v>
      </c>
    </row>
    <row r="84" spans="1:7" x14ac:dyDescent="0.2">
      <c r="A84" s="403">
        <v>42958</v>
      </c>
      <c r="B84" s="308" t="s">
        <v>593</v>
      </c>
      <c r="C84" s="308" t="s">
        <v>60</v>
      </c>
      <c r="D84" s="308" t="s">
        <v>415</v>
      </c>
      <c r="E84" s="308" t="s">
        <v>407</v>
      </c>
      <c r="F84" s="308" t="s">
        <v>407</v>
      </c>
      <c r="G84" s="579" t="s">
        <v>510</v>
      </c>
    </row>
    <row r="85" spans="1:7" x14ac:dyDescent="0.2">
      <c r="A85" s="577">
        <v>42958</v>
      </c>
      <c r="B85" s="578" t="s">
        <v>473</v>
      </c>
      <c r="C85" s="578" t="s">
        <v>61</v>
      </c>
      <c r="D85" s="578" t="s">
        <v>407</v>
      </c>
      <c r="E85" s="578" t="s">
        <v>415</v>
      </c>
      <c r="F85" s="578" t="s">
        <v>407</v>
      </c>
      <c r="G85" s="579" t="s">
        <v>595</v>
      </c>
    </row>
    <row r="86" spans="1:7" x14ac:dyDescent="0.2">
      <c r="A86" s="403">
        <v>42959</v>
      </c>
      <c r="B86" s="308" t="s">
        <v>596</v>
      </c>
      <c r="C86" s="308" t="s">
        <v>59</v>
      </c>
      <c r="D86" s="308" t="s">
        <v>407</v>
      </c>
      <c r="E86" s="308" t="s">
        <v>415</v>
      </c>
      <c r="F86" s="308" t="s">
        <v>407</v>
      </c>
      <c r="G86" s="506" t="s">
        <v>519</v>
      </c>
    </row>
    <row r="87" spans="1:7" x14ac:dyDescent="0.2">
      <c r="A87" s="489">
        <v>42959</v>
      </c>
      <c r="B87" s="488" t="s">
        <v>597</v>
      </c>
      <c r="C87" s="308" t="s">
        <v>412</v>
      </c>
      <c r="D87" s="308" t="s">
        <v>415</v>
      </c>
      <c r="E87" s="308" t="s">
        <v>407</v>
      </c>
      <c r="F87" s="308" t="s">
        <v>407</v>
      </c>
      <c r="G87" s="506" t="s">
        <v>598</v>
      </c>
    </row>
    <row r="88" spans="1:7" x14ac:dyDescent="0.2">
      <c r="A88" s="489">
        <v>42959</v>
      </c>
      <c r="B88" s="488" t="s">
        <v>597</v>
      </c>
      <c r="C88" s="578" t="s">
        <v>412</v>
      </c>
      <c r="D88" s="578" t="s">
        <v>415</v>
      </c>
      <c r="E88" s="578" t="s">
        <v>407</v>
      </c>
      <c r="F88" s="578" t="s">
        <v>407</v>
      </c>
      <c r="G88" s="506" t="s">
        <v>598</v>
      </c>
    </row>
    <row r="89" spans="1:7" x14ac:dyDescent="0.2">
      <c r="A89" s="493">
        <v>42960</v>
      </c>
      <c r="B89" s="308" t="s">
        <v>451</v>
      </c>
      <c r="C89" s="308" t="s">
        <v>60</v>
      </c>
      <c r="D89" s="308" t="s">
        <v>407</v>
      </c>
      <c r="E89" s="308" t="s">
        <v>415</v>
      </c>
      <c r="F89" s="308" t="s">
        <v>407</v>
      </c>
      <c r="G89" s="579" t="s">
        <v>510</v>
      </c>
    </row>
    <row r="90" spans="1:7" x14ac:dyDescent="0.2">
      <c r="A90" s="493">
        <v>42960</v>
      </c>
      <c r="B90" s="578" t="s">
        <v>451</v>
      </c>
      <c r="C90" s="578" t="s">
        <v>60</v>
      </c>
      <c r="D90" s="578" t="s">
        <v>407</v>
      </c>
      <c r="E90" s="578" t="s">
        <v>415</v>
      </c>
      <c r="F90" s="578" t="s">
        <v>407</v>
      </c>
      <c r="G90" s="579" t="s">
        <v>510</v>
      </c>
    </row>
    <row r="91" spans="1:7" x14ac:dyDescent="0.2">
      <c r="A91" s="493">
        <v>42960</v>
      </c>
      <c r="B91" s="578" t="s">
        <v>451</v>
      </c>
      <c r="C91" s="578" t="s">
        <v>60</v>
      </c>
      <c r="D91" s="578" t="s">
        <v>407</v>
      </c>
      <c r="E91" s="578" t="s">
        <v>415</v>
      </c>
      <c r="F91" s="578" t="s">
        <v>407</v>
      </c>
      <c r="G91" s="579" t="s">
        <v>510</v>
      </c>
    </row>
    <row r="92" spans="1:7" x14ac:dyDescent="0.2">
      <c r="A92" s="493">
        <v>42960</v>
      </c>
      <c r="B92" s="578" t="s">
        <v>451</v>
      </c>
      <c r="C92" s="578" t="s">
        <v>60</v>
      </c>
      <c r="D92" s="578" t="s">
        <v>407</v>
      </c>
      <c r="E92" s="578" t="s">
        <v>415</v>
      </c>
      <c r="F92" s="578" t="s">
        <v>407</v>
      </c>
      <c r="G92" s="579" t="s">
        <v>510</v>
      </c>
    </row>
    <row r="93" spans="1:7" x14ac:dyDescent="0.2">
      <c r="A93" s="493">
        <v>42960</v>
      </c>
      <c r="B93" s="578" t="s">
        <v>606</v>
      </c>
      <c r="C93" s="578" t="s">
        <v>412</v>
      </c>
      <c r="D93" s="578" t="s">
        <v>415</v>
      </c>
      <c r="E93" s="578" t="s">
        <v>407</v>
      </c>
      <c r="F93" s="578" t="s">
        <v>407</v>
      </c>
      <c r="G93" s="579" t="s">
        <v>607</v>
      </c>
    </row>
    <row r="94" spans="1:7" x14ac:dyDescent="0.2">
      <c r="A94" s="493">
        <v>42960</v>
      </c>
      <c r="B94" s="578" t="s">
        <v>413</v>
      </c>
      <c r="C94" s="578" t="s">
        <v>414</v>
      </c>
      <c r="D94" s="578" t="s">
        <v>415</v>
      </c>
      <c r="E94" s="578" t="s">
        <v>407</v>
      </c>
      <c r="F94" s="578" t="s">
        <v>407</v>
      </c>
      <c r="G94" s="579" t="s">
        <v>608</v>
      </c>
    </row>
    <row r="95" spans="1:7" x14ac:dyDescent="0.2">
      <c r="A95" s="493">
        <v>42961</v>
      </c>
      <c r="B95" s="578" t="s">
        <v>522</v>
      </c>
      <c r="C95" s="578" t="s">
        <v>61</v>
      </c>
      <c r="D95" s="578" t="s">
        <v>407</v>
      </c>
      <c r="E95" s="578" t="s">
        <v>415</v>
      </c>
      <c r="F95" s="578" t="s">
        <v>407</v>
      </c>
      <c r="G95" s="579" t="s">
        <v>614</v>
      </c>
    </row>
    <row r="96" spans="1:7" x14ac:dyDescent="0.2">
      <c r="A96" s="493">
        <v>42962</v>
      </c>
      <c r="B96" s="578" t="s">
        <v>615</v>
      </c>
      <c r="C96" s="578" t="s">
        <v>60</v>
      </c>
      <c r="D96" s="578" t="s">
        <v>407</v>
      </c>
      <c r="E96" s="578" t="s">
        <v>415</v>
      </c>
      <c r="F96" s="578" t="s">
        <v>415</v>
      </c>
      <c r="G96" s="579" t="s">
        <v>510</v>
      </c>
    </row>
    <row r="97" spans="1:7" x14ac:dyDescent="0.2">
      <c r="A97" s="493">
        <v>42962</v>
      </c>
      <c r="B97" s="578" t="s">
        <v>522</v>
      </c>
      <c r="C97" s="578" t="s">
        <v>61</v>
      </c>
      <c r="D97" s="578" t="s">
        <v>407</v>
      </c>
      <c r="E97" s="578" t="s">
        <v>415</v>
      </c>
      <c r="F97" s="578" t="s">
        <v>415</v>
      </c>
      <c r="G97" s="579" t="s">
        <v>616</v>
      </c>
    </row>
    <row r="98" spans="1:7" x14ac:dyDescent="0.2">
      <c r="A98" s="493">
        <v>42962</v>
      </c>
      <c r="B98" s="308" t="s">
        <v>451</v>
      </c>
      <c r="C98" s="308" t="s">
        <v>60</v>
      </c>
      <c r="D98" s="308" t="s">
        <v>407</v>
      </c>
      <c r="E98" s="308" t="s">
        <v>415</v>
      </c>
      <c r="F98" s="308" t="s">
        <v>415</v>
      </c>
      <c r="G98" s="579" t="s">
        <v>422</v>
      </c>
    </row>
    <row r="99" spans="1:7" x14ac:dyDescent="0.2">
      <c r="A99" s="493">
        <v>42962</v>
      </c>
      <c r="B99" s="578" t="s">
        <v>451</v>
      </c>
      <c r="C99" s="578" t="s">
        <v>60</v>
      </c>
      <c r="D99" s="578" t="s">
        <v>407</v>
      </c>
      <c r="E99" s="578" t="s">
        <v>415</v>
      </c>
      <c r="F99" s="578" t="s">
        <v>415</v>
      </c>
      <c r="G99" s="579" t="s">
        <v>422</v>
      </c>
    </row>
    <row r="100" spans="1:7" x14ac:dyDescent="0.2">
      <c r="A100" s="493">
        <v>42962</v>
      </c>
      <c r="B100" s="578" t="s">
        <v>451</v>
      </c>
      <c r="C100" s="578" t="s">
        <v>60</v>
      </c>
      <c r="D100" s="578" t="s">
        <v>407</v>
      </c>
      <c r="E100" s="578" t="s">
        <v>415</v>
      </c>
      <c r="F100" s="578" t="s">
        <v>415</v>
      </c>
      <c r="G100" s="579" t="s">
        <v>422</v>
      </c>
    </row>
    <row r="101" spans="1:7" x14ac:dyDescent="0.2">
      <c r="A101" s="493">
        <v>42963</v>
      </c>
      <c r="B101" s="578" t="s">
        <v>597</v>
      </c>
      <c r="C101" s="578" t="s">
        <v>412</v>
      </c>
      <c r="D101" s="578" t="s">
        <v>415</v>
      </c>
      <c r="E101" s="578" t="s">
        <v>407</v>
      </c>
      <c r="F101" s="578" t="s">
        <v>415</v>
      </c>
      <c r="G101" s="579" t="s">
        <v>617</v>
      </c>
    </row>
    <row r="102" spans="1:7" x14ac:dyDescent="0.2">
      <c r="A102" s="493">
        <v>42963</v>
      </c>
      <c r="B102" s="308" t="s">
        <v>625</v>
      </c>
      <c r="C102" s="308" t="s">
        <v>60</v>
      </c>
      <c r="D102" s="308" t="s">
        <v>407</v>
      </c>
      <c r="E102" s="308" t="s">
        <v>415</v>
      </c>
      <c r="F102" s="308" t="s">
        <v>415</v>
      </c>
      <c r="G102" s="579" t="s">
        <v>626</v>
      </c>
    </row>
    <row r="103" spans="1:7" x14ac:dyDescent="0.2">
      <c r="A103" s="493">
        <v>42964</v>
      </c>
      <c r="B103" s="578" t="s">
        <v>627</v>
      </c>
      <c r="C103" s="578" t="s">
        <v>61</v>
      </c>
      <c r="D103" s="578" t="s">
        <v>407</v>
      </c>
      <c r="E103" s="578" t="s">
        <v>415</v>
      </c>
      <c r="F103" s="578" t="s">
        <v>415</v>
      </c>
      <c r="G103" s="579" t="s">
        <v>628</v>
      </c>
    </row>
    <row r="104" spans="1:7" x14ac:dyDescent="0.2">
      <c r="A104" s="493">
        <v>42964</v>
      </c>
      <c r="B104" s="578" t="s">
        <v>627</v>
      </c>
      <c r="C104" s="578" t="s">
        <v>61</v>
      </c>
      <c r="D104" s="578" t="s">
        <v>407</v>
      </c>
      <c r="E104" s="578" t="s">
        <v>415</v>
      </c>
      <c r="F104" s="578" t="s">
        <v>415</v>
      </c>
      <c r="G104" s="579" t="s">
        <v>628</v>
      </c>
    </row>
    <row r="105" spans="1:7" x14ac:dyDescent="0.2">
      <c r="A105" s="493">
        <v>42966</v>
      </c>
      <c r="B105" s="308" t="s">
        <v>630</v>
      </c>
      <c r="C105" s="308" t="s">
        <v>60</v>
      </c>
      <c r="D105" s="308" t="s">
        <v>407</v>
      </c>
      <c r="E105" s="308" t="s">
        <v>415</v>
      </c>
      <c r="F105" s="308" t="s">
        <v>415</v>
      </c>
      <c r="G105" s="579" t="s">
        <v>631</v>
      </c>
    </row>
    <row r="106" spans="1:7" x14ac:dyDescent="0.2">
      <c r="A106" s="493">
        <v>42967</v>
      </c>
      <c r="B106" s="308" t="s">
        <v>597</v>
      </c>
      <c r="C106" s="308" t="s">
        <v>412</v>
      </c>
      <c r="D106" s="308" t="s">
        <v>415</v>
      </c>
      <c r="E106" s="308" t="s">
        <v>407</v>
      </c>
      <c r="F106" s="308" t="s">
        <v>415</v>
      </c>
      <c r="G106" s="579" t="s">
        <v>632</v>
      </c>
    </row>
    <row r="107" spans="1:7" x14ac:dyDescent="0.2">
      <c r="A107" s="493">
        <v>42969</v>
      </c>
      <c r="B107" s="308" t="s">
        <v>413</v>
      </c>
      <c r="C107" s="308" t="s">
        <v>414</v>
      </c>
      <c r="D107" s="308" t="s">
        <v>415</v>
      </c>
      <c r="E107" s="308" t="s">
        <v>407</v>
      </c>
      <c r="F107" s="308" t="s">
        <v>415</v>
      </c>
      <c r="G107" s="579" t="s">
        <v>632</v>
      </c>
    </row>
    <row r="108" spans="1:7" x14ac:dyDescent="0.2">
      <c r="A108" s="493">
        <v>42969</v>
      </c>
      <c r="B108" s="308" t="s">
        <v>538</v>
      </c>
      <c r="C108" s="308" t="s">
        <v>61</v>
      </c>
      <c r="D108" s="308" t="s">
        <v>407</v>
      </c>
      <c r="E108" s="308" t="s">
        <v>415</v>
      </c>
      <c r="F108" s="308" t="s">
        <v>415</v>
      </c>
      <c r="G108" s="579" t="s">
        <v>642</v>
      </c>
    </row>
    <row r="109" spans="1:7" x14ac:dyDescent="0.2">
      <c r="A109" s="493">
        <v>42971</v>
      </c>
      <c r="B109" s="308" t="s">
        <v>424</v>
      </c>
      <c r="C109" s="308" t="s">
        <v>60</v>
      </c>
      <c r="D109" s="308" t="s">
        <v>407</v>
      </c>
      <c r="E109" s="308" t="s">
        <v>415</v>
      </c>
      <c r="F109" s="308" t="s">
        <v>407</v>
      </c>
      <c r="G109" s="579" t="s">
        <v>643</v>
      </c>
    </row>
    <row r="110" spans="1:7" x14ac:dyDescent="0.2">
      <c r="A110" s="493">
        <v>42973</v>
      </c>
      <c r="B110" s="488" t="s">
        <v>468</v>
      </c>
      <c r="C110" s="308" t="s">
        <v>60</v>
      </c>
      <c r="D110" s="308" t="s">
        <v>407</v>
      </c>
      <c r="E110" s="308" t="s">
        <v>415</v>
      </c>
      <c r="F110" s="308" t="s">
        <v>407</v>
      </c>
      <c r="G110" s="506" t="s">
        <v>653</v>
      </c>
    </row>
    <row r="111" spans="1:7" x14ac:dyDescent="0.2">
      <c r="A111" s="493">
        <v>42982</v>
      </c>
      <c r="B111" s="488" t="s">
        <v>451</v>
      </c>
      <c r="C111" s="308" t="s">
        <v>60</v>
      </c>
      <c r="D111" s="308" t="s">
        <v>407</v>
      </c>
      <c r="E111" s="308" t="s">
        <v>415</v>
      </c>
      <c r="F111" s="308" t="s">
        <v>407</v>
      </c>
      <c r="G111" s="506" t="s">
        <v>510</v>
      </c>
    </row>
    <row r="112" spans="1:7" x14ac:dyDescent="0.2">
      <c r="A112" s="493">
        <v>42982</v>
      </c>
      <c r="B112" s="308" t="s">
        <v>451</v>
      </c>
      <c r="C112" s="308" t="s">
        <v>60</v>
      </c>
      <c r="D112" s="308" t="s">
        <v>407</v>
      </c>
      <c r="E112" s="308" t="s">
        <v>415</v>
      </c>
      <c r="F112" s="308" t="s">
        <v>407</v>
      </c>
      <c r="G112" s="579" t="s">
        <v>510</v>
      </c>
    </row>
    <row r="113" spans="1:7" x14ac:dyDescent="0.2">
      <c r="A113" s="493">
        <v>42982</v>
      </c>
      <c r="B113" s="308" t="s">
        <v>451</v>
      </c>
      <c r="C113" s="308" t="s">
        <v>60</v>
      </c>
      <c r="D113" s="308" t="s">
        <v>407</v>
      </c>
      <c r="E113" s="308" t="s">
        <v>415</v>
      </c>
      <c r="F113" s="308" t="s">
        <v>407</v>
      </c>
      <c r="G113" s="579" t="s">
        <v>510</v>
      </c>
    </row>
    <row r="114" spans="1:7" x14ac:dyDescent="0.2">
      <c r="A114" s="493">
        <v>42982</v>
      </c>
      <c r="B114" s="308" t="s">
        <v>656</v>
      </c>
      <c r="C114" s="308" t="s">
        <v>62</v>
      </c>
      <c r="D114" s="308" t="s">
        <v>415</v>
      </c>
      <c r="E114" s="308" t="s">
        <v>407</v>
      </c>
      <c r="F114" s="308" t="s">
        <v>407</v>
      </c>
      <c r="G114" s="579" t="s">
        <v>657</v>
      </c>
    </row>
    <row r="115" spans="1:7" x14ac:dyDescent="0.2">
      <c r="A115" s="493">
        <v>42982</v>
      </c>
      <c r="B115" s="308" t="s">
        <v>658</v>
      </c>
      <c r="C115" s="308" t="s">
        <v>412</v>
      </c>
      <c r="D115" s="308" t="s">
        <v>415</v>
      </c>
      <c r="E115" s="308" t="s">
        <v>407</v>
      </c>
      <c r="F115" s="308" t="s">
        <v>407</v>
      </c>
      <c r="G115" s="579" t="s">
        <v>659</v>
      </c>
    </row>
    <row r="116" spans="1:7" x14ac:dyDescent="0.2">
      <c r="A116" s="493">
        <v>42982</v>
      </c>
      <c r="B116" s="308" t="s">
        <v>660</v>
      </c>
      <c r="C116" s="308" t="s">
        <v>412</v>
      </c>
      <c r="D116" s="308" t="s">
        <v>415</v>
      </c>
      <c r="E116" s="308" t="s">
        <v>407</v>
      </c>
      <c r="F116" s="308" t="s">
        <v>407</v>
      </c>
      <c r="G116" s="579" t="s">
        <v>659</v>
      </c>
    </row>
    <row r="117" spans="1:7" x14ac:dyDescent="0.2">
      <c r="A117" s="493">
        <v>42983</v>
      </c>
      <c r="B117" s="308" t="s">
        <v>658</v>
      </c>
      <c r="C117" s="578" t="s">
        <v>412</v>
      </c>
      <c r="D117" s="578" t="s">
        <v>415</v>
      </c>
      <c r="E117" s="578" t="s">
        <v>407</v>
      </c>
      <c r="F117" s="578" t="s">
        <v>407</v>
      </c>
      <c r="G117" s="579" t="s">
        <v>661</v>
      </c>
    </row>
    <row r="118" spans="1:7" x14ac:dyDescent="0.2">
      <c r="A118" s="493">
        <v>42986</v>
      </c>
      <c r="B118" s="308" t="s">
        <v>662</v>
      </c>
      <c r="C118" s="308" t="s">
        <v>412</v>
      </c>
      <c r="D118" s="308" t="s">
        <v>415</v>
      </c>
      <c r="E118" s="308" t="s">
        <v>407</v>
      </c>
      <c r="F118" s="308" t="s">
        <v>407</v>
      </c>
      <c r="G118" s="579">
        <v>334</v>
      </c>
    </row>
    <row r="119" spans="1:7" x14ac:dyDescent="0.2">
      <c r="A119" s="493">
        <v>43000</v>
      </c>
      <c r="B119" s="308" t="s">
        <v>699</v>
      </c>
      <c r="C119" s="308" t="s">
        <v>60</v>
      </c>
      <c r="D119" s="308" t="s">
        <v>407</v>
      </c>
      <c r="E119" s="308" t="s">
        <v>415</v>
      </c>
      <c r="F119" s="578" t="s">
        <v>407</v>
      </c>
      <c r="G119" s="579" t="s">
        <v>523</v>
      </c>
    </row>
    <row r="120" spans="1:7" x14ac:dyDescent="0.2">
      <c r="A120" s="493"/>
      <c r="B120" s="308"/>
      <c r="C120" s="308"/>
      <c r="D120" s="308"/>
      <c r="E120" s="308"/>
      <c r="F120" s="308"/>
      <c r="G120" s="579"/>
    </row>
    <row r="121" spans="1:7" x14ac:dyDescent="0.2">
      <c r="A121" s="493"/>
      <c r="B121" s="308"/>
      <c r="C121" s="308"/>
      <c r="D121" s="308"/>
      <c r="E121" s="308"/>
      <c r="F121" s="308"/>
      <c r="G121" s="579"/>
    </row>
    <row r="122" spans="1:7" x14ac:dyDescent="0.2">
      <c r="A122" s="493"/>
      <c r="B122" s="308"/>
      <c r="C122" s="308"/>
      <c r="D122" s="308"/>
      <c r="E122" s="308"/>
      <c r="F122" s="308"/>
      <c r="G122" s="579"/>
    </row>
    <row r="123" spans="1:7" x14ac:dyDescent="0.2">
      <c r="A123" s="493"/>
      <c r="B123" s="308"/>
      <c r="C123" s="308"/>
      <c r="D123" s="308"/>
      <c r="E123" s="308"/>
      <c r="F123" s="308"/>
      <c r="G123" s="579"/>
    </row>
    <row r="124" spans="1:7" x14ac:dyDescent="0.2">
      <c r="A124" s="493"/>
      <c r="B124" s="308"/>
      <c r="C124" s="308"/>
      <c r="D124" s="308"/>
      <c r="E124" s="308"/>
      <c r="F124" s="308"/>
      <c r="G124" s="579"/>
    </row>
    <row r="125" spans="1:7" x14ac:dyDescent="0.2">
      <c r="A125" s="493"/>
      <c r="B125" s="308"/>
      <c r="C125" s="308"/>
      <c r="D125" s="308"/>
      <c r="E125" s="308"/>
      <c r="F125" s="308"/>
      <c r="G125" s="579"/>
    </row>
    <row r="126" spans="1:7" x14ac:dyDescent="0.2">
      <c r="A126" s="493"/>
      <c r="B126" s="308"/>
      <c r="C126" s="308"/>
      <c r="D126" s="308"/>
      <c r="E126" s="308"/>
      <c r="F126" s="308"/>
      <c r="G126" s="579"/>
    </row>
    <row r="127" spans="1:7" x14ac:dyDescent="0.2">
      <c r="A127" s="493"/>
      <c r="B127" s="578"/>
      <c r="C127" s="578"/>
      <c r="D127" s="578"/>
      <c r="E127" s="578"/>
      <c r="F127" s="578"/>
      <c r="G127" s="579"/>
    </row>
    <row r="128" spans="1:7" x14ac:dyDescent="0.2">
      <c r="A128" s="493"/>
      <c r="B128" s="578"/>
      <c r="C128" s="578"/>
      <c r="D128" s="578"/>
      <c r="E128" s="578"/>
      <c r="F128" s="578"/>
      <c r="G128" s="579"/>
    </row>
    <row r="129" spans="1:7" x14ac:dyDescent="0.2">
      <c r="A129" s="493"/>
      <c r="B129" s="578"/>
      <c r="C129" s="578"/>
      <c r="D129" s="578"/>
      <c r="E129" s="578"/>
      <c r="F129" s="578"/>
      <c r="G129" s="579"/>
    </row>
    <row r="130" spans="1:7" x14ac:dyDescent="0.2">
      <c r="A130" s="493"/>
      <c r="B130" s="578"/>
      <c r="C130" s="578"/>
      <c r="D130" s="578"/>
      <c r="E130" s="578"/>
      <c r="F130" s="578"/>
      <c r="G130" s="579"/>
    </row>
    <row r="131" spans="1:7" x14ac:dyDescent="0.2">
      <c r="A131" s="493"/>
      <c r="B131" s="308"/>
      <c r="C131" s="308"/>
      <c r="D131" s="308"/>
      <c r="E131" s="308"/>
      <c r="F131" s="308"/>
      <c r="G131" s="579"/>
    </row>
    <row r="132" spans="1:7" x14ac:dyDescent="0.2">
      <c r="A132" s="493"/>
      <c r="B132" s="308"/>
      <c r="C132" s="308"/>
      <c r="D132" s="308"/>
      <c r="E132" s="308"/>
      <c r="F132" s="308"/>
      <c r="G132" s="422"/>
    </row>
    <row r="133" spans="1:7" x14ac:dyDescent="0.2">
      <c r="A133" s="493"/>
      <c r="B133" s="308"/>
      <c r="C133" s="308"/>
      <c r="D133" s="308"/>
      <c r="E133" s="308"/>
      <c r="F133" s="308"/>
      <c r="G133" s="422"/>
    </row>
    <row r="134" spans="1:7" x14ac:dyDescent="0.2">
      <c r="A134" s="493"/>
      <c r="B134" s="308"/>
      <c r="C134" s="308"/>
      <c r="D134" s="308"/>
      <c r="E134" s="308"/>
      <c r="F134" s="308"/>
      <c r="G134" s="422"/>
    </row>
    <row r="135" spans="1:7" x14ac:dyDescent="0.2">
      <c r="A135" s="493"/>
      <c r="B135" s="308"/>
      <c r="C135" s="308"/>
      <c r="D135" s="308"/>
      <c r="E135" s="308"/>
      <c r="F135" s="308"/>
      <c r="G135" s="422"/>
    </row>
    <row r="136" spans="1:7" x14ac:dyDescent="0.2">
      <c r="A136" s="493"/>
      <c r="B136" s="578"/>
      <c r="C136" s="578"/>
      <c r="D136" s="578"/>
      <c r="E136" s="578"/>
      <c r="F136" s="578"/>
      <c r="G136" s="579"/>
    </row>
    <row r="137" spans="1:7" x14ac:dyDescent="0.2">
      <c r="A137" s="493"/>
      <c r="B137" s="308"/>
      <c r="C137" s="308"/>
      <c r="D137" s="308"/>
      <c r="E137" s="308"/>
      <c r="F137" s="308"/>
      <c r="G137" s="422"/>
    </row>
    <row r="138" spans="1:7" x14ac:dyDescent="0.2">
      <c r="A138" s="493"/>
      <c r="B138" s="308"/>
      <c r="C138" s="308"/>
      <c r="D138" s="308"/>
      <c r="E138" s="308"/>
      <c r="F138" s="308"/>
      <c r="G138" s="422"/>
    </row>
    <row r="139" spans="1:7" x14ac:dyDescent="0.2">
      <c r="A139" s="493"/>
      <c r="B139" s="308"/>
      <c r="C139" s="308"/>
      <c r="D139" s="308"/>
      <c r="E139" s="308"/>
      <c r="F139" s="308"/>
      <c r="G139" s="422"/>
    </row>
    <row r="140" spans="1:7" x14ac:dyDescent="0.2">
      <c r="A140" s="493"/>
      <c r="B140" s="488"/>
      <c r="C140" s="488"/>
      <c r="D140" s="488"/>
      <c r="E140" s="488"/>
      <c r="F140" s="488"/>
      <c r="G140" s="506"/>
    </row>
    <row r="141" spans="1:7" x14ac:dyDescent="0.2">
      <c r="A141" s="493"/>
      <c r="B141" s="308"/>
      <c r="C141" s="308"/>
      <c r="D141" s="308"/>
      <c r="E141" s="308"/>
      <c r="F141" s="308"/>
      <c r="G141" s="422"/>
    </row>
    <row r="142" spans="1:7" x14ac:dyDescent="0.2">
      <c r="A142" s="493"/>
      <c r="B142" s="308"/>
      <c r="C142" s="308"/>
      <c r="D142" s="308"/>
      <c r="E142" s="308"/>
      <c r="F142" s="308"/>
      <c r="G142" s="422"/>
    </row>
    <row r="143" spans="1:7" x14ac:dyDescent="0.2">
      <c r="A143" s="493"/>
      <c r="B143" s="308"/>
      <c r="C143" s="308"/>
      <c r="D143" s="308"/>
      <c r="E143" s="308"/>
      <c r="F143" s="308"/>
      <c r="G143" s="422"/>
    </row>
    <row r="144" spans="1:7" x14ac:dyDescent="0.2">
      <c r="A144" s="493"/>
      <c r="B144" s="308"/>
      <c r="C144" s="308"/>
      <c r="D144" s="308"/>
      <c r="E144" s="308"/>
      <c r="F144" s="308"/>
      <c r="G144" s="422"/>
    </row>
    <row r="145" spans="1:7" x14ac:dyDescent="0.2">
      <c r="A145" s="493"/>
      <c r="B145" s="308"/>
      <c r="C145" s="308"/>
      <c r="D145" s="308"/>
      <c r="E145" s="308"/>
      <c r="F145" s="308"/>
      <c r="G145" s="422"/>
    </row>
    <row r="146" spans="1:7" x14ac:dyDescent="0.2">
      <c r="A146" s="493"/>
      <c r="B146" s="488"/>
      <c r="C146" s="488"/>
      <c r="D146" s="488"/>
      <c r="E146" s="488"/>
      <c r="F146" s="488"/>
      <c r="G146" s="506"/>
    </row>
    <row r="147" spans="1:7" x14ac:dyDescent="0.2">
      <c r="A147" s="493"/>
      <c r="B147" s="308"/>
      <c r="C147" s="308"/>
      <c r="D147" s="308"/>
      <c r="E147" s="308"/>
      <c r="F147" s="308"/>
      <c r="G147" s="422"/>
    </row>
    <row r="148" spans="1:7" x14ac:dyDescent="0.2">
      <c r="A148" s="493"/>
      <c r="B148" s="578"/>
      <c r="C148" s="578"/>
      <c r="D148" s="578"/>
      <c r="E148" s="578"/>
      <c r="F148" s="578"/>
      <c r="G148" s="579"/>
    </row>
    <row r="149" spans="1:7" x14ac:dyDescent="0.2">
      <c r="A149" s="493"/>
      <c r="B149" s="308"/>
      <c r="C149" s="308"/>
      <c r="D149" s="308"/>
      <c r="E149" s="308"/>
      <c r="F149" s="308"/>
      <c r="G149" s="422"/>
    </row>
    <row r="150" spans="1:7" x14ac:dyDescent="0.2">
      <c r="A150" s="493"/>
      <c r="B150" s="308"/>
      <c r="C150" s="308"/>
      <c r="D150" s="308"/>
      <c r="E150" s="308"/>
      <c r="F150" s="308"/>
      <c r="G150" s="422"/>
    </row>
    <row r="151" spans="1:7" x14ac:dyDescent="0.2">
      <c r="A151" s="493"/>
      <c r="B151" s="308"/>
      <c r="C151" s="308"/>
      <c r="D151" s="308"/>
      <c r="E151" s="308"/>
      <c r="F151" s="308"/>
      <c r="G151" s="422"/>
    </row>
    <row r="152" spans="1:7" x14ac:dyDescent="0.2">
      <c r="A152" s="493"/>
      <c r="B152" s="308"/>
      <c r="C152" s="308"/>
      <c r="D152" s="308"/>
      <c r="E152" s="308"/>
      <c r="F152" s="308"/>
      <c r="G152" s="422"/>
    </row>
    <row r="153" spans="1:7" x14ac:dyDescent="0.2">
      <c r="A153" s="493"/>
      <c r="B153" s="308"/>
      <c r="C153" s="308"/>
      <c r="D153" s="308"/>
      <c r="E153" s="308"/>
      <c r="F153" s="308"/>
      <c r="G153" s="422"/>
    </row>
    <row r="154" spans="1:7" x14ac:dyDescent="0.2">
      <c r="A154" s="493"/>
      <c r="B154" s="308"/>
      <c r="C154" s="308"/>
      <c r="D154" s="308"/>
      <c r="E154" s="308"/>
      <c r="F154" s="308"/>
      <c r="G154" s="422"/>
    </row>
    <row r="155" spans="1:7" x14ac:dyDescent="0.2">
      <c r="A155" s="493"/>
      <c r="B155" s="308"/>
      <c r="C155" s="308"/>
      <c r="D155" s="308"/>
      <c r="E155" s="308"/>
      <c r="F155" s="308"/>
      <c r="G155" s="422"/>
    </row>
    <row r="156" spans="1:7" x14ac:dyDescent="0.2">
      <c r="A156" s="493"/>
      <c r="B156" s="308"/>
      <c r="C156" s="308"/>
      <c r="D156" s="308"/>
      <c r="E156" s="308"/>
      <c r="F156" s="308"/>
      <c r="G156" s="422"/>
    </row>
    <row r="157" spans="1:7" x14ac:dyDescent="0.2">
      <c r="A157" s="493"/>
      <c r="B157" s="308"/>
      <c r="C157" s="308"/>
      <c r="D157" s="308"/>
      <c r="E157" s="308"/>
      <c r="F157" s="308"/>
      <c r="G157" s="422"/>
    </row>
    <row r="158" spans="1:7" x14ac:dyDescent="0.2">
      <c r="A158" s="493"/>
      <c r="B158" s="308"/>
      <c r="C158" s="308"/>
      <c r="D158" s="308"/>
      <c r="E158" s="308"/>
      <c r="F158" s="308"/>
      <c r="G158" s="422"/>
    </row>
    <row r="159" spans="1:7" x14ac:dyDescent="0.2">
      <c r="A159" s="493"/>
      <c r="B159" s="308"/>
      <c r="C159" s="308"/>
      <c r="D159" s="308"/>
      <c r="E159" s="308"/>
      <c r="F159" s="308"/>
      <c r="G159" s="422"/>
    </row>
    <row r="160" spans="1:7" x14ac:dyDescent="0.2">
      <c r="A160" s="493"/>
      <c r="B160" s="308"/>
      <c r="C160" s="308"/>
      <c r="D160" s="308"/>
      <c r="E160" s="308"/>
      <c r="F160" s="308"/>
      <c r="G160" s="422"/>
    </row>
    <row r="161" spans="1:7" x14ac:dyDescent="0.2">
      <c r="A161" s="493"/>
      <c r="B161" s="308"/>
      <c r="C161" s="308"/>
      <c r="D161" s="308"/>
      <c r="E161" s="308"/>
      <c r="F161" s="308"/>
      <c r="G161" s="422"/>
    </row>
    <row r="162" spans="1:7" x14ac:dyDescent="0.2">
      <c r="A162" s="493"/>
      <c r="B162" s="308"/>
      <c r="C162" s="308"/>
      <c r="D162" s="308"/>
      <c r="E162" s="308"/>
      <c r="F162" s="308"/>
      <c r="G162" s="422"/>
    </row>
    <row r="163" spans="1:7" x14ac:dyDescent="0.2">
      <c r="A163" s="493"/>
      <c r="B163" s="308"/>
      <c r="C163" s="308"/>
      <c r="D163" s="308"/>
      <c r="E163" s="308"/>
      <c r="F163" s="308"/>
      <c r="G163" s="422"/>
    </row>
    <row r="164" spans="1:7" x14ac:dyDescent="0.2">
      <c r="A164" s="493"/>
      <c r="B164" s="308"/>
      <c r="C164" s="308"/>
      <c r="D164" s="308"/>
      <c r="E164" s="308"/>
      <c r="F164" s="308"/>
      <c r="G164" s="422"/>
    </row>
    <row r="165" spans="1:7" x14ac:dyDescent="0.2">
      <c r="A165" s="493"/>
      <c r="B165" s="308"/>
      <c r="C165" s="308"/>
      <c r="D165" s="308"/>
      <c r="E165" s="308"/>
      <c r="F165" s="308"/>
      <c r="G165" s="422"/>
    </row>
    <row r="166" spans="1:7" x14ac:dyDescent="0.2">
      <c r="A166" s="493"/>
      <c r="B166" s="308"/>
      <c r="C166" s="308"/>
      <c r="D166" s="308"/>
      <c r="E166" s="308"/>
      <c r="F166" s="308"/>
      <c r="G166" s="422"/>
    </row>
    <row r="167" spans="1:7" x14ac:dyDescent="0.2">
      <c r="A167" s="493"/>
      <c r="B167" s="308"/>
      <c r="C167" s="308"/>
      <c r="D167" s="308"/>
      <c r="E167" s="308"/>
      <c r="F167" s="308"/>
      <c r="G167" s="422"/>
    </row>
    <row r="168" spans="1:7" x14ac:dyDescent="0.2">
      <c r="A168" s="493"/>
      <c r="B168" s="308"/>
      <c r="C168" s="308"/>
      <c r="D168" s="308"/>
      <c r="E168" s="308"/>
      <c r="F168" s="308"/>
      <c r="G168" s="422"/>
    </row>
    <row r="169" spans="1:7" x14ac:dyDescent="0.2">
      <c r="A169" s="493"/>
      <c r="B169" s="308"/>
      <c r="C169" s="308"/>
      <c r="D169" s="308"/>
      <c r="E169" s="308"/>
      <c r="F169" s="308"/>
      <c r="G169" s="422"/>
    </row>
    <row r="170" spans="1:7" x14ac:dyDescent="0.2">
      <c r="A170" s="493"/>
      <c r="B170" s="308"/>
      <c r="C170" s="308"/>
      <c r="D170" s="308"/>
      <c r="E170" s="308"/>
      <c r="F170" s="308"/>
      <c r="G170" s="422"/>
    </row>
    <row r="171" spans="1:7" x14ac:dyDescent="0.2">
      <c r="A171" s="493"/>
      <c r="B171" s="308"/>
      <c r="C171" s="308"/>
      <c r="D171" s="308"/>
      <c r="E171" s="308"/>
      <c r="F171" s="308"/>
      <c r="G171" s="422"/>
    </row>
    <row r="172" spans="1:7" x14ac:dyDescent="0.2">
      <c r="A172" s="493"/>
      <c r="B172" s="308"/>
      <c r="C172" s="308"/>
      <c r="D172" s="308"/>
      <c r="E172" s="308"/>
      <c r="F172" s="308"/>
      <c r="G172" s="422"/>
    </row>
    <row r="173" spans="1:7" x14ac:dyDescent="0.2">
      <c r="A173" s="493"/>
      <c r="B173" s="308"/>
      <c r="C173" s="308"/>
      <c r="D173" s="308"/>
      <c r="E173" s="308"/>
      <c r="F173" s="308"/>
      <c r="G173" s="422"/>
    </row>
    <row r="174" spans="1:7" x14ac:dyDescent="0.2">
      <c r="A174" s="493"/>
      <c r="B174" s="308"/>
      <c r="C174" s="308"/>
      <c r="D174" s="308"/>
      <c r="E174" s="308"/>
      <c r="F174" s="308"/>
      <c r="G174" s="422"/>
    </row>
    <row r="175" spans="1:7" x14ac:dyDescent="0.2">
      <c r="A175" s="493"/>
      <c r="B175" s="308"/>
      <c r="C175" s="308"/>
      <c r="D175" s="308"/>
      <c r="E175" s="308"/>
      <c r="F175" s="308"/>
      <c r="G175" s="422"/>
    </row>
    <row r="176" spans="1:7" x14ac:dyDescent="0.2">
      <c r="A176" s="493"/>
      <c r="B176" s="308"/>
      <c r="C176" s="308"/>
      <c r="D176" s="308"/>
      <c r="E176" s="308"/>
      <c r="F176" s="308"/>
      <c r="G176" s="422"/>
    </row>
    <row r="177" spans="1:7" x14ac:dyDescent="0.2">
      <c r="A177" s="493"/>
      <c r="B177" s="308"/>
      <c r="C177" s="308"/>
      <c r="D177" s="308"/>
      <c r="E177" s="308"/>
      <c r="F177" s="308"/>
      <c r="G177" s="422"/>
    </row>
    <row r="178" spans="1:7" x14ac:dyDescent="0.2">
      <c r="A178" s="493"/>
      <c r="B178" s="308"/>
      <c r="C178" s="308"/>
      <c r="D178" s="308"/>
      <c r="E178" s="308"/>
      <c r="F178" s="308"/>
      <c r="G178" s="422"/>
    </row>
    <row r="179" spans="1:7" x14ac:dyDescent="0.2">
      <c r="A179" s="493"/>
      <c r="B179" s="308"/>
      <c r="C179" s="308"/>
      <c r="D179" s="308"/>
      <c r="E179" s="308"/>
      <c r="F179" s="308"/>
      <c r="G179" s="422"/>
    </row>
    <row r="180" spans="1:7" x14ac:dyDescent="0.2">
      <c r="A180" s="493"/>
      <c r="B180" s="308"/>
      <c r="C180" s="308"/>
      <c r="D180" s="308"/>
      <c r="E180" s="308"/>
      <c r="F180" s="308"/>
      <c r="G180" s="422"/>
    </row>
    <row r="181" spans="1:7" x14ac:dyDescent="0.2">
      <c r="A181" s="493"/>
      <c r="B181" s="308"/>
      <c r="C181" s="308"/>
      <c r="D181" s="308"/>
      <c r="E181" s="308"/>
      <c r="F181" s="308"/>
      <c r="G181" s="422"/>
    </row>
    <row r="182" spans="1:7" x14ac:dyDescent="0.2">
      <c r="A182" s="493"/>
      <c r="B182" s="308"/>
      <c r="C182" s="308"/>
      <c r="D182" s="308"/>
      <c r="E182" s="308"/>
      <c r="F182" s="308"/>
      <c r="G182" s="422"/>
    </row>
    <row r="183" spans="1:7" x14ac:dyDescent="0.2">
      <c r="A183" s="493"/>
      <c r="B183" s="308"/>
      <c r="C183" s="308"/>
      <c r="D183" s="308"/>
      <c r="E183" s="308"/>
      <c r="F183" s="308"/>
      <c r="G183" s="422"/>
    </row>
    <row r="184" spans="1:7" x14ac:dyDescent="0.2">
      <c r="A184" s="493"/>
      <c r="B184" s="308"/>
      <c r="C184" s="308"/>
      <c r="D184" s="308"/>
      <c r="E184" s="308"/>
      <c r="F184" s="308"/>
      <c r="G184" s="422"/>
    </row>
    <row r="185" spans="1:7" x14ac:dyDescent="0.2">
      <c r="A185" s="493"/>
      <c r="B185" s="308"/>
      <c r="C185" s="308"/>
      <c r="D185" s="308"/>
      <c r="E185" s="308"/>
      <c r="F185" s="308"/>
      <c r="G185" s="422"/>
    </row>
    <row r="186" spans="1:7" x14ac:dyDescent="0.2">
      <c r="A186" s="493"/>
      <c r="B186" s="308"/>
      <c r="C186" s="308"/>
      <c r="D186" s="308"/>
      <c r="E186" s="308"/>
      <c r="F186" s="308"/>
      <c r="G186" s="422"/>
    </row>
    <row r="187" spans="1:7" x14ac:dyDescent="0.2">
      <c r="A187" s="493"/>
      <c r="B187" s="308"/>
      <c r="C187" s="308"/>
      <c r="D187" s="308"/>
      <c r="E187" s="308"/>
      <c r="F187" s="308"/>
      <c r="G187" s="422"/>
    </row>
    <row r="188" spans="1:7" x14ac:dyDescent="0.2">
      <c r="A188" s="493"/>
      <c r="B188" s="308"/>
      <c r="C188" s="308"/>
      <c r="D188" s="308"/>
      <c r="E188" s="308"/>
      <c r="F188" s="308"/>
      <c r="G188" s="422"/>
    </row>
    <row r="189" spans="1:7" x14ac:dyDescent="0.2">
      <c r="A189" s="493"/>
      <c r="B189" s="308"/>
      <c r="C189" s="308"/>
      <c r="D189" s="308"/>
      <c r="E189" s="308"/>
      <c r="F189" s="308"/>
      <c r="G189" s="422"/>
    </row>
    <row r="190" spans="1:7" x14ac:dyDescent="0.2">
      <c r="A190" s="493"/>
      <c r="B190" s="308"/>
      <c r="C190" s="308"/>
      <c r="D190" s="308"/>
      <c r="E190" s="308"/>
      <c r="F190" s="308"/>
      <c r="G190" s="422"/>
    </row>
    <row r="191" spans="1:7" x14ac:dyDescent="0.2">
      <c r="A191" s="493"/>
      <c r="B191" s="308"/>
      <c r="C191" s="308"/>
      <c r="D191" s="308"/>
      <c r="E191" s="308"/>
      <c r="F191" s="308"/>
      <c r="G191" s="422"/>
    </row>
    <row r="192" spans="1:7" x14ac:dyDescent="0.2">
      <c r="A192" s="493"/>
      <c r="B192" s="308"/>
      <c r="C192" s="308"/>
      <c r="D192" s="308"/>
      <c r="E192" s="308"/>
      <c r="F192" s="308"/>
      <c r="G192" s="422"/>
    </row>
    <row r="193" spans="1:7" x14ac:dyDescent="0.2">
      <c r="A193" s="493"/>
      <c r="B193" s="308"/>
      <c r="C193" s="308"/>
      <c r="D193" s="308"/>
      <c r="E193" s="308"/>
      <c r="F193" s="308"/>
      <c r="G193" s="422"/>
    </row>
    <row r="194" spans="1:7" x14ac:dyDescent="0.2">
      <c r="A194" s="493"/>
      <c r="B194" s="308"/>
      <c r="C194" s="308"/>
      <c r="D194" s="308"/>
      <c r="E194" s="308"/>
      <c r="F194" s="308"/>
      <c r="G194" s="422"/>
    </row>
    <row r="195" spans="1:7" x14ac:dyDescent="0.2">
      <c r="A195" s="493"/>
      <c r="B195" s="308"/>
      <c r="C195" s="308"/>
      <c r="D195" s="308"/>
      <c r="E195" s="308"/>
      <c r="F195" s="308"/>
      <c r="G195" s="422"/>
    </row>
    <row r="196" spans="1:7" x14ac:dyDescent="0.2">
      <c r="A196" s="493"/>
      <c r="B196" s="308"/>
      <c r="C196" s="308"/>
      <c r="D196" s="308"/>
      <c r="E196" s="308"/>
      <c r="F196" s="308"/>
      <c r="G196" s="422"/>
    </row>
    <row r="197" spans="1:7" x14ac:dyDescent="0.2">
      <c r="A197" s="493"/>
      <c r="B197" s="308"/>
      <c r="C197" s="308"/>
      <c r="D197" s="308"/>
      <c r="E197" s="308"/>
      <c r="F197" s="308"/>
      <c r="G197" s="422"/>
    </row>
    <row r="198" spans="1:7" x14ac:dyDescent="0.2">
      <c r="A198" s="493"/>
      <c r="B198" s="308"/>
      <c r="C198" s="308"/>
      <c r="D198" s="308"/>
      <c r="E198" s="308"/>
      <c r="F198" s="308"/>
      <c r="G198" s="422"/>
    </row>
    <row r="199" spans="1:7" x14ac:dyDescent="0.2">
      <c r="A199" s="493"/>
      <c r="B199" s="308"/>
      <c r="C199" s="308"/>
      <c r="D199" s="308"/>
      <c r="E199" s="308"/>
      <c r="F199" s="308"/>
      <c r="G199" s="422"/>
    </row>
    <row r="200" spans="1:7" x14ac:dyDescent="0.2">
      <c r="A200" s="493"/>
      <c r="B200" s="308"/>
      <c r="C200" s="308"/>
      <c r="D200" s="308"/>
      <c r="E200" s="308"/>
      <c r="F200" s="308"/>
      <c r="G200" s="422"/>
    </row>
    <row r="201" spans="1:7" x14ac:dyDescent="0.2">
      <c r="A201" s="493"/>
      <c r="B201" s="308"/>
      <c r="C201" s="308"/>
      <c r="D201" s="308"/>
      <c r="E201" s="308"/>
      <c r="F201" s="308"/>
      <c r="G201" s="422"/>
    </row>
    <row r="202" spans="1:7" x14ac:dyDescent="0.2">
      <c r="A202" s="493"/>
      <c r="B202" s="308"/>
      <c r="C202" s="308"/>
      <c r="D202" s="308"/>
      <c r="E202" s="308"/>
      <c r="F202" s="308"/>
      <c r="G202" s="422"/>
    </row>
    <row r="203" spans="1:7" x14ac:dyDescent="0.2">
      <c r="A203" s="493"/>
      <c r="B203" s="308"/>
      <c r="C203" s="308"/>
      <c r="D203" s="308"/>
      <c r="E203" s="308"/>
      <c r="F203" s="308"/>
      <c r="G203" s="422"/>
    </row>
    <row r="204" spans="1:7" x14ac:dyDescent="0.2">
      <c r="A204" s="493"/>
      <c r="B204" s="308"/>
      <c r="C204" s="308"/>
      <c r="D204" s="308"/>
      <c r="E204" s="308"/>
      <c r="F204" s="308"/>
      <c r="G204" s="422"/>
    </row>
    <row r="205" spans="1:7" x14ac:dyDescent="0.2">
      <c r="A205" s="493"/>
      <c r="B205" s="308"/>
      <c r="C205" s="308"/>
      <c r="D205" s="308"/>
      <c r="E205" s="308"/>
      <c r="F205" s="308"/>
      <c r="G205" s="422"/>
    </row>
    <row r="206" spans="1:7" x14ac:dyDescent="0.2">
      <c r="A206" s="493"/>
      <c r="B206" s="308"/>
      <c r="C206" s="308"/>
      <c r="D206" s="308"/>
      <c r="E206" s="308"/>
      <c r="F206" s="308"/>
      <c r="G206" s="422"/>
    </row>
    <row r="207" spans="1:7" x14ac:dyDescent="0.2">
      <c r="A207" s="493"/>
      <c r="B207" s="308"/>
      <c r="C207" s="308"/>
      <c r="D207" s="308"/>
      <c r="E207" s="308"/>
      <c r="F207" s="308"/>
      <c r="G207" s="422"/>
    </row>
    <row r="208" spans="1:7" x14ac:dyDescent="0.2">
      <c r="A208" s="493"/>
      <c r="B208" s="308"/>
      <c r="C208" s="308"/>
      <c r="D208" s="308"/>
      <c r="E208" s="308"/>
      <c r="F208" s="308"/>
      <c r="G208" s="422"/>
    </row>
    <row r="209" spans="1:7" x14ac:dyDescent="0.2">
      <c r="A209" s="493"/>
      <c r="B209" s="308"/>
      <c r="C209" s="308"/>
      <c r="D209" s="308"/>
      <c r="E209" s="308"/>
      <c r="F209" s="308"/>
      <c r="G209" s="422"/>
    </row>
    <row r="210" spans="1:7" x14ac:dyDescent="0.2">
      <c r="A210" s="493"/>
      <c r="B210" s="308"/>
      <c r="C210" s="308"/>
      <c r="D210" s="308"/>
      <c r="E210" s="308"/>
      <c r="F210" s="308"/>
      <c r="G210" s="422"/>
    </row>
  </sheetData>
  <mergeCells count="7">
    <mergeCell ref="F2:F3"/>
    <mergeCell ref="F4:F5"/>
    <mergeCell ref="B2:B6"/>
    <mergeCell ref="D2:D3"/>
    <mergeCell ref="D4:D5"/>
    <mergeCell ref="E2:E3"/>
    <mergeCell ref="E4:E5"/>
  </mergeCells>
  <phoneticPr fontId="47" type="noConversion"/>
  <dataValidations count="2">
    <dataValidation type="list" allowBlank="1" showInputMessage="1" showErrorMessage="1" sqref="C11:C210">
      <formula1>"D1,D2,D3,D4,D6,D7,PKSD,PKND, NER"</formula1>
    </dataValidation>
    <dataValidation type="list" allowBlank="1" showInputMessage="1" showErrorMessage="1" sqref="D11:F210">
      <formula1>"Yes,No"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44"/>
  <sheetViews>
    <sheetView workbookViewId="0">
      <selection activeCell="E32" sqref="E32"/>
    </sheetView>
  </sheetViews>
  <sheetFormatPr defaultRowHeight="12.75" x14ac:dyDescent="0.2"/>
  <cols>
    <col min="2" max="4" width="27.7109375" customWidth="1"/>
    <col min="5" max="5" width="46" customWidth="1"/>
  </cols>
  <sheetData>
    <row r="1" spans="1:5" x14ac:dyDescent="0.2">
      <c r="B1" s="1037" t="s">
        <v>168</v>
      </c>
    </row>
    <row r="2" spans="1:5" x14ac:dyDescent="0.2">
      <c r="B2" s="1037"/>
    </row>
    <row r="3" spans="1:5" x14ac:dyDescent="0.2">
      <c r="B3" s="1037"/>
    </row>
    <row r="4" spans="1:5" x14ac:dyDescent="0.2">
      <c r="B4" s="1037"/>
    </row>
    <row r="5" spans="1:5" x14ac:dyDescent="0.2">
      <c r="B5" s="1037"/>
    </row>
    <row r="6" spans="1:5" x14ac:dyDescent="0.2">
      <c r="B6" s="1037"/>
    </row>
    <row r="9" spans="1:5" ht="35.25" customHeight="1" x14ac:dyDescent="0.2">
      <c r="A9" s="361" t="s">
        <v>0</v>
      </c>
      <c r="B9" s="361" t="s">
        <v>129</v>
      </c>
      <c r="C9" s="361" t="s">
        <v>44</v>
      </c>
      <c r="D9" s="430" t="s">
        <v>130</v>
      </c>
      <c r="E9" s="430" t="s">
        <v>152</v>
      </c>
    </row>
    <row r="10" spans="1:5" x14ac:dyDescent="0.2">
      <c r="A10" s="370"/>
      <c r="B10" s="430" t="s">
        <v>241</v>
      </c>
      <c r="C10" t="s">
        <v>410</v>
      </c>
      <c r="D10" s="430" t="s">
        <v>385</v>
      </c>
      <c r="E10" s="430" t="s">
        <v>386</v>
      </c>
    </row>
    <row r="11" spans="1:5" x14ac:dyDescent="0.2">
      <c r="A11" s="370"/>
      <c r="B11" s="430" t="s">
        <v>242</v>
      </c>
      <c r="C11" t="s">
        <v>441</v>
      </c>
      <c r="D11" t="s">
        <v>385</v>
      </c>
      <c r="E11" s="430" t="s">
        <v>486</v>
      </c>
    </row>
    <row r="12" spans="1:5" x14ac:dyDescent="0.2">
      <c r="A12" s="370"/>
      <c r="B12" s="430" t="s">
        <v>243</v>
      </c>
      <c r="C12" t="s">
        <v>484</v>
      </c>
      <c r="D12" t="s">
        <v>485</v>
      </c>
      <c r="E12" s="430" t="s">
        <v>261</v>
      </c>
    </row>
    <row r="13" spans="1:5" x14ac:dyDescent="0.2">
      <c r="A13" s="370"/>
      <c r="B13" s="430" t="s">
        <v>244</v>
      </c>
      <c r="C13" s="430" t="s">
        <v>442</v>
      </c>
      <c r="D13" s="430" t="s">
        <v>385</v>
      </c>
      <c r="E13" s="430" t="s">
        <v>500</v>
      </c>
    </row>
    <row r="14" spans="1:5" x14ac:dyDescent="0.2">
      <c r="A14" s="370"/>
      <c r="B14" s="430" t="s">
        <v>245</v>
      </c>
      <c r="C14" s="430" t="s">
        <v>507</v>
      </c>
      <c r="D14" s="430" t="s">
        <v>134</v>
      </c>
      <c r="E14" s="430" t="s">
        <v>261</v>
      </c>
    </row>
    <row r="15" spans="1:5" x14ac:dyDescent="0.2">
      <c r="A15" s="370"/>
      <c r="B15" s="430" t="s">
        <v>246</v>
      </c>
      <c r="C15" s="430" t="s">
        <v>532</v>
      </c>
      <c r="D15" s="430" t="s">
        <v>533</v>
      </c>
      <c r="E15" s="430" t="s">
        <v>261</v>
      </c>
    </row>
    <row r="16" spans="1:5" x14ac:dyDescent="0.2">
      <c r="A16" s="370"/>
      <c r="B16" s="430" t="s">
        <v>247</v>
      </c>
      <c r="C16" s="430" t="s">
        <v>553</v>
      </c>
      <c r="D16" s="430" t="s">
        <v>132</v>
      </c>
      <c r="E16" s="430" t="s">
        <v>560</v>
      </c>
    </row>
    <row r="17" spans="1:5" x14ac:dyDescent="0.2">
      <c r="A17" s="370"/>
      <c r="B17" s="430" t="s">
        <v>248</v>
      </c>
      <c r="C17" s="430" t="s">
        <v>554</v>
      </c>
      <c r="D17" s="430" t="s">
        <v>131</v>
      </c>
      <c r="E17" s="430" t="s">
        <v>559</v>
      </c>
    </row>
    <row r="18" spans="1:5" x14ac:dyDescent="0.2">
      <c r="B18" s="430" t="s">
        <v>249</v>
      </c>
      <c r="C18" s="430" t="s">
        <v>710</v>
      </c>
      <c r="E18" s="430" t="s">
        <v>734</v>
      </c>
    </row>
    <row r="19" spans="1:5" x14ac:dyDescent="0.2">
      <c r="B19" s="430" t="s">
        <v>250</v>
      </c>
      <c r="C19" s="430" t="s">
        <v>711</v>
      </c>
      <c r="E19" s="430" t="s">
        <v>735</v>
      </c>
    </row>
    <row r="20" spans="1:5" s="618" customFormat="1" x14ac:dyDescent="0.2">
      <c r="B20" s="430" t="s">
        <v>708</v>
      </c>
      <c r="C20" s="430" t="s">
        <v>712</v>
      </c>
      <c r="E20" s="430" t="s">
        <v>736</v>
      </c>
    </row>
    <row r="21" spans="1:5" s="618" customFormat="1" x14ac:dyDescent="0.2">
      <c r="B21" s="430" t="s">
        <v>709</v>
      </c>
    </row>
    <row r="22" spans="1:5" s="618" customFormat="1" x14ac:dyDescent="0.2">
      <c r="B22" s="430"/>
    </row>
    <row r="24" spans="1:5" x14ac:dyDescent="0.2">
      <c r="B24" t="s">
        <v>465</v>
      </c>
      <c r="C24" t="s">
        <v>466</v>
      </c>
      <c r="D24" t="s">
        <v>467</v>
      </c>
      <c r="E24" s="430" t="s">
        <v>737</v>
      </c>
    </row>
    <row r="25" spans="1:5" x14ac:dyDescent="0.2">
      <c r="B25" t="s">
        <v>555</v>
      </c>
      <c r="C25" t="s">
        <v>556</v>
      </c>
      <c r="D25" t="s">
        <v>557</v>
      </c>
      <c r="E25" s="430" t="s">
        <v>558</v>
      </c>
    </row>
    <row r="26" spans="1:5" x14ac:dyDescent="0.2">
      <c r="B26" t="s">
        <v>732</v>
      </c>
      <c r="C26" t="s">
        <v>733</v>
      </c>
      <c r="E26" s="738" t="s">
        <v>738</v>
      </c>
    </row>
    <row r="27" spans="1:5" x14ac:dyDescent="0.2">
      <c r="B27" t="s">
        <v>139</v>
      </c>
    </row>
    <row r="28" spans="1:5" x14ac:dyDescent="0.2">
      <c r="B28" t="s">
        <v>139</v>
      </c>
    </row>
    <row r="29" spans="1:5" x14ac:dyDescent="0.2">
      <c r="B29" t="s">
        <v>139</v>
      </c>
    </row>
    <row r="30" spans="1:5" x14ac:dyDescent="0.2">
      <c r="B30" t="s">
        <v>139</v>
      </c>
    </row>
    <row r="31" spans="1:5" x14ac:dyDescent="0.2">
      <c r="B31" t="s">
        <v>139</v>
      </c>
    </row>
    <row r="32" spans="1:5" x14ac:dyDescent="0.2">
      <c r="B32" t="s">
        <v>139</v>
      </c>
    </row>
    <row r="33" spans="2:4" x14ac:dyDescent="0.2">
      <c r="B33" t="s">
        <v>139</v>
      </c>
    </row>
    <row r="35" spans="2:4" x14ac:dyDescent="0.2">
      <c r="B35" t="s">
        <v>251</v>
      </c>
      <c r="C35" s="430"/>
      <c r="D35" s="430"/>
    </row>
    <row r="36" spans="2:4" x14ac:dyDescent="0.2">
      <c r="B36" t="s">
        <v>252</v>
      </c>
    </row>
    <row r="37" spans="2:4" x14ac:dyDescent="0.2">
      <c r="B37" t="s">
        <v>253</v>
      </c>
    </row>
    <row r="38" spans="2:4" x14ac:dyDescent="0.2">
      <c r="B38" t="s">
        <v>254</v>
      </c>
    </row>
    <row r="39" spans="2:4" x14ac:dyDescent="0.2">
      <c r="B39" t="s">
        <v>255</v>
      </c>
    </row>
    <row r="40" spans="2:4" x14ac:dyDescent="0.2">
      <c r="B40" t="s">
        <v>256</v>
      </c>
    </row>
    <row r="41" spans="2:4" x14ac:dyDescent="0.2">
      <c r="B41" t="s">
        <v>257</v>
      </c>
    </row>
    <row r="42" spans="2:4" x14ac:dyDescent="0.2">
      <c r="B42" t="s">
        <v>258</v>
      </c>
    </row>
    <row r="43" spans="2:4" x14ac:dyDescent="0.2">
      <c r="B43" t="s">
        <v>259</v>
      </c>
    </row>
    <row r="44" spans="2:4" x14ac:dyDescent="0.2">
      <c r="B44" t="s">
        <v>260</v>
      </c>
    </row>
  </sheetData>
  <mergeCells count="1">
    <mergeCell ref="B1:B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97"/>
  <sheetViews>
    <sheetView workbookViewId="0">
      <selection activeCell="K23" sqref="K23"/>
    </sheetView>
  </sheetViews>
  <sheetFormatPr defaultRowHeight="12.75" x14ac:dyDescent="0.2"/>
  <cols>
    <col min="1" max="1" width="10.140625" bestFit="1" customWidth="1"/>
    <col min="2" max="2" width="15.140625" customWidth="1"/>
    <col min="3" max="4" width="14.7109375" customWidth="1"/>
    <col min="5" max="5" width="16.7109375" bestFit="1" customWidth="1"/>
  </cols>
  <sheetData>
    <row r="1" spans="1:5" ht="13.5" thickBot="1" x14ac:dyDescent="0.25"/>
    <row r="2" spans="1:5" ht="13.5" customHeight="1" thickTop="1" x14ac:dyDescent="0.2">
      <c r="A2" s="1038" t="s">
        <v>159</v>
      </c>
      <c r="B2" s="1039"/>
      <c r="C2" s="1039"/>
      <c r="D2" s="1039"/>
      <c r="E2" s="1040"/>
    </row>
    <row r="3" spans="1:5" ht="12.75" customHeight="1" x14ac:dyDescent="0.2">
      <c r="A3" s="1041"/>
      <c r="B3" s="1042"/>
      <c r="C3" s="1042"/>
      <c r="D3" s="1042"/>
      <c r="E3" s="1043"/>
    </row>
    <row r="4" spans="1:5" ht="12.75" customHeight="1" x14ac:dyDescent="0.2">
      <c r="A4" s="1041"/>
      <c r="B4" s="1042"/>
      <c r="C4" s="1042"/>
      <c r="D4" s="1042"/>
      <c r="E4" s="1043"/>
    </row>
    <row r="5" spans="1:5" ht="12.75" customHeight="1" x14ac:dyDescent="0.2">
      <c r="A5" s="1041"/>
      <c r="B5" s="1042"/>
      <c r="C5" s="1042"/>
      <c r="D5" s="1042"/>
      <c r="E5" s="1043"/>
    </row>
    <row r="6" spans="1:5" ht="12.75" customHeight="1" x14ac:dyDescent="0.2">
      <c r="A6" s="1041"/>
      <c r="B6" s="1042"/>
      <c r="C6" s="1042"/>
      <c r="D6" s="1042"/>
      <c r="E6" s="1043"/>
    </row>
    <row r="7" spans="1:5" ht="12.75" customHeight="1" x14ac:dyDescent="0.2">
      <c r="A7" s="1041"/>
      <c r="B7" s="1042"/>
      <c r="C7" s="1042"/>
      <c r="D7" s="1042"/>
      <c r="E7" s="1043"/>
    </row>
    <row r="8" spans="1:5" ht="13.5" customHeight="1" thickBot="1" x14ac:dyDescent="0.25">
      <c r="A8" s="1044"/>
      <c r="B8" s="1045"/>
      <c r="C8" s="1045"/>
      <c r="D8" s="1045"/>
      <c r="E8" s="1046"/>
    </row>
    <row r="9" spans="1:5" ht="13.5" thickTop="1" x14ac:dyDescent="0.2"/>
    <row r="11" spans="1:5" x14ac:dyDescent="0.2">
      <c r="A11" s="656" t="s">
        <v>0</v>
      </c>
      <c r="B11" s="656" t="s">
        <v>158</v>
      </c>
      <c r="C11" s="656" t="s">
        <v>157</v>
      </c>
      <c r="D11" s="656" t="s">
        <v>155</v>
      </c>
      <c r="E11" s="656" t="s">
        <v>156</v>
      </c>
    </row>
    <row r="12" spans="1:5" x14ac:dyDescent="0.2">
      <c r="A12" s="490">
        <v>42925</v>
      </c>
      <c r="B12" s="367" t="s">
        <v>505</v>
      </c>
      <c r="C12" s="367" t="s">
        <v>502</v>
      </c>
      <c r="D12" s="367" t="s">
        <v>503</v>
      </c>
      <c r="E12" s="367" t="s">
        <v>506</v>
      </c>
    </row>
    <row r="13" spans="1:5" x14ac:dyDescent="0.2">
      <c r="A13" s="490">
        <v>42927</v>
      </c>
      <c r="B13" s="367" t="s">
        <v>501</v>
      </c>
      <c r="C13" s="367" t="s">
        <v>502</v>
      </c>
      <c r="D13" s="367" t="s">
        <v>503</v>
      </c>
      <c r="E13" s="367" t="s">
        <v>504</v>
      </c>
    </row>
    <row r="14" spans="1:5" x14ac:dyDescent="0.2">
      <c r="A14" s="490">
        <v>42963</v>
      </c>
      <c r="B14" s="367" t="s">
        <v>505</v>
      </c>
      <c r="C14" s="367" t="s">
        <v>502</v>
      </c>
      <c r="D14" s="367" t="s">
        <v>503</v>
      </c>
      <c r="E14" s="367" t="s">
        <v>506</v>
      </c>
    </row>
    <row r="15" spans="1:5" x14ac:dyDescent="0.2">
      <c r="A15" s="490">
        <v>42964</v>
      </c>
      <c r="B15" s="367" t="s">
        <v>505</v>
      </c>
      <c r="C15" s="367" t="s">
        <v>502</v>
      </c>
      <c r="D15" s="367" t="s">
        <v>503</v>
      </c>
      <c r="E15" s="367" t="s">
        <v>619</v>
      </c>
    </row>
    <row r="16" spans="1:5" x14ac:dyDescent="0.2">
      <c r="A16" s="490">
        <v>42969</v>
      </c>
      <c r="B16" s="367" t="s">
        <v>505</v>
      </c>
      <c r="C16" s="367" t="s">
        <v>502</v>
      </c>
      <c r="D16" s="367" t="s">
        <v>503</v>
      </c>
      <c r="E16" s="367" t="s">
        <v>641</v>
      </c>
    </row>
    <row r="17" spans="1:5" x14ac:dyDescent="0.2">
      <c r="A17" s="490">
        <v>42975</v>
      </c>
      <c r="B17" s="367" t="s">
        <v>398</v>
      </c>
      <c r="C17" s="367" t="s">
        <v>502</v>
      </c>
      <c r="D17" s="367" t="s">
        <v>503</v>
      </c>
      <c r="E17" s="367" t="s">
        <v>506</v>
      </c>
    </row>
    <row r="18" spans="1:5" x14ac:dyDescent="0.2">
      <c r="A18" s="490">
        <v>42977</v>
      </c>
      <c r="B18" s="367" t="s">
        <v>505</v>
      </c>
      <c r="C18" s="367" t="s">
        <v>502</v>
      </c>
      <c r="D18" s="367" t="s">
        <v>503</v>
      </c>
      <c r="E18" s="367" t="s">
        <v>504</v>
      </c>
    </row>
    <row r="19" spans="1:5" x14ac:dyDescent="0.2">
      <c r="A19" s="490">
        <v>42992</v>
      </c>
      <c r="B19" s="367" t="s">
        <v>505</v>
      </c>
      <c r="C19" s="367" t="s">
        <v>502</v>
      </c>
      <c r="D19" s="367" t="s">
        <v>503</v>
      </c>
      <c r="E19" s="367" t="s">
        <v>672</v>
      </c>
    </row>
    <row r="20" spans="1:5" x14ac:dyDescent="0.2">
      <c r="A20" s="490">
        <v>43003</v>
      </c>
      <c r="B20" s="367" t="s">
        <v>501</v>
      </c>
      <c r="C20" s="367" t="s">
        <v>502</v>
      </c>
      <c r="D20" s="367" t="s">
        <v>503</v>
      </c>
      <c r="E20" s="367" t="s">
        <v>590</v>
      </c>
    </row>
    <row r="21" spans="1:5" x14ac:dyDescent="0.2">
      <c r="A21" s="490"/>
      <c r="B21" s="367"/>
      <c r="C21" s="367"/>
      <c r="D21" s="367"/>
      <c r="E21" s="367"/>
    </row>
    <row r="22" spans="1:5" x14ac:dyDescent="0.2">
      <c r="A22" s="490"/>
      <c r="B22" s="367"/>
      <c r="C22" s="367"/>
      <c r="D22" s="367"/>
      <c r="E22" s="367"/>
    </row>
    <row r="23" spans="1:5" x14ac:dyDescent="0.2">
      <c r="A23" s="490"/>
      <c r="B23" s="367"/>
      <c r="C23" s="367"/>
      <c r="D23" s="367"/>
      <c r="E23" s="367"/>
    </row>
    <row r="24" spans="1:5" x14ac:dyDescent="0.2">
      <c r="A24" s="490"/>
      <c r="B24" s="367"/>
      <c r="C24" s="367"/>
      <c r="D24" s="367"/>
      <c r="E24" s="367"/>
    </row>
    <row r="25" spans="1:5" x14ac:dyDescent="0.2">
      <c r="A25" s="490"/>
      <c r="B25" s="367"/>
      <c r="C25" s="367"/>
      <c r="D25" s="367"/>
      <c r="E25" s="367"/>
    </row>
    <row r="26" spans="1:5" x14ac:dyDescent="0.2">
      <c r="A26" s="490"/>
      <c r="B26" s="367"/>
      <c r="C26" s="367"/>
      <c r="D26" s="367"/>
      <c r="E26" s="367"/>
    </row>
    <row r="27" spans="1:5" x14ac:dyDescent="0.2">
      <c r="A27" s="490"/>
      <c r="B27" s="367"/>
      <c r="C27" s="367"/>
      <c r="D27" s="367"/>
      <c r="E27" s="367"/>
    </row>
    <row r="28" spans="1:5" x14ac:dyDescent="0.2">
      <c r="A28" s="490"/>
      <c r="B28" s="367"/>
      <c r="C28" s="367"/>
      <c r="D28" s="367"/>
      <c r="E28" s="367"/>
    </row>
    <row r="29" spans="1:5" x14ac:dyDescent="0.2">
      <c r="A29" s="490"/>
      <c r="B29" s="367"/>
      <c r="C29" s="367"/>
      <c r="D29" s="367"/>
      <c r="E29" s="367"/>
    </row>
    <row r="30" spans="1:5" x14ac:dyDescent="0.2">
      <c r="A30" s="490"/>
      <c r="B30" s="367"/>
      <c r="C30" s="367"/>
      <c r="D30" s="367"/>
      <c r="E30" s="367"/>
    </row>
    <row r="31" spans="1:5" x14ac:dyDescent="0.2">
      <c r="A31" s="490"/>
      <c r="B31" s="367"/>
      <c r="C31" s="367"/>
      <c r="D31" s="367"/>
      <c r="E31" s="367"/>
    </row>
    <row r="32" spans="1:5" x14ac:dyDescent="0.2">
      <c r="A32" s="490"/>
      <c r="B32" s="367"/>
      <c r="C32" s="367"/>
      <c r="D32" s="367"/>
      <c r="E32" s="367"/>
    </row>
    <row r="33" spans="1:5" x14ac:dyDescent="0.2">
      <c r="A33" s="490"/>
      <c r="B33" s="367"/>
      <c r="C33" s="367"/>
      <c r="D33" s="367"/>
      <c r="E33" s="367"/>
    </row>
    <row r="34" spans="1:5" x14ac:dyDescent="0.2">
      <c r="A34" s="490"/>
      <c r="B34" s="367"/>
      <c r="C34" s="367"/>
      <c r="D34" s="367"/>
      <c r="E34" s="367"/>
    </row>
    <row r="35" spans="1:5" x14ac:dyDescent="0.2">
      <c r="A35" s="490"/>
      <c r="B35" s="367"/>
      <c r="C35" s="367"/>
      <c r="D35" s="367"/>
      <c r="E35" s="367"/>
    </row>
    <row r="36" spans="1:5" x14ac:dyDescent="0.2">
      <c r="A36" s="490"/>
      <c r="B36" s="367"/>
      <c r="C36" s="367"/>
      <c r="D36" s="367"/>
      <c r="E36" s="367"/>
    </row>
    <row r="37" spans="1:5" x14ac:dyDescent="0.2">
      <c r="A37" s="490"/>
      <c r="B37" s="367"/>
      <c r="C37" s="367"/>
      <c r="D37" s="367"/>
      <c r="E37" s="367"/>
    </row>
    <row r="38" spans="1:5" x14ac:dyDescent="0.2">
      <c r="A38" s="490"/>
      <c r="B38" s="367"/>
      <c r="C38" s="367"/>
      <c r="D38" s="367"/>
      <c r="E38" s="367"/>
    </row>
    <row r="39" spans="1:5" x14ac:dyDescent="0.2">
      <c r="A39" s="490"/>
      <c r="B39" s="367"/>
      <c r="C39" s="367"/>
      <c r="D39" s="367"/>
      <c r="E39" s="367"/>
    </row>
    <row r="40" spans="1:5" x14ac:dyDescent="0.2">
      <c r="A40" s="490"/>
      <c r="B40" s="367"/>
      <c r="C40" s="367"/>
      <c r="D40" s="367"/>
      <c r="E40" s="367"/>
    </row>
    <row r="41" spans="1:5" x14ac:dyDescent="0.2">
      <c r="A41" s="490"/>
      <c r="B41" s="367"/>
      <c r="C41" s="367"/>
      <c r="D41" s="367"/>
      <c r="E41" s="367"/>
    </row>
    <row r="42" spans="1:5" x14ac:dyDescent="0.2">
      <c r="A42" s="490"/>
      <c r="B42" s="367"/>
      <c r="C42" s="367"/>
      <c r="D42" s="367"/>
      <c r="E42" s="367"/>
    </row>
    <row r="43" spans="1:5" x14ac:dyDescent="0.2">
      <c r="A43" s="490"/>
      <c r="B43" s="367"/>
      <c r="C43" s="367"/>
      <c r="D43" s="367"/>
      <c r="E43" s="367"/>
    </row>
    <row r="44" spans="1:5" x14ac:dyDescent="0.2">
      <c r="A44" s="490"/>
      <c r="B44" s="367"/>
      <c r="C44" s="367"/>
      <c r="D44" s="367"/>
      <c r="E44" s="367"/>
    </row>
    <row r="45" spans="1:5" x14ac:dyDescent="0.2">
      <c r="A45" s="490"/>
      <c r="B45" s="367"/>
      <c r="C45" s="367"/>
      <c r="D45" s="367"/>
      <c r="E45" s="367"/>
    </row>
    <row r="46" spans="1:5" x14ac:dyDescent="0.2">
      <c r="A46" s="490"/>
      <c r="B46" s="367"/>
      <c r="C46" s="367"/>
      <c r="D46" s="367"/>
      <c r="E46" s="367"/>
    </row>
    <row r="47" spans="1:5" x14ac:dyDescent="0.2">
      <c r="A47" s="490"/>
      <c r="B47" s="367"/>
      <c r="C47" s="367"/>
      <c r="D47" s="367"/>
      <c r="E47" s="367"/>
    </row>
    <row r="48" spans="1:5" x14ac:dyDescent="0.2">
      <c r="A48" s="490"/>
      <c r="B48" s="367"/>
      <c r="C48" s="367"/>
      <c r="D48" s="367"/>
      <c r="E48" s="367"/>
    </row>
    <row r="49" spans="1:5" x14ac:dyDescent="0.2">
      <c r="A49" s="490"/>
      <c r="B49" s="367"/>
      <c r="C49" s="367"/>
      <c r="D49" s="367"/>
      <c r="E49" s="367"/>
    </row>
    <row r="50" spans="1:5" x14ac:dyDescent="0.2">
      <c r="A50" s="490"/>
      <c r="B50" s="367"/>
      <c r="C50" s="367"/>
      <c r="D50" s="367"/>
      <c r="E50" s="367"/>
    </row>
    <row r="51" spans="1:5" x14ac:dyDescent="0.2">
      <c r="A51" s="490"/>
      <c r="B51" s="367"/>
      <c r="C51" s="367"/>
      <c r="D51" s="367"/>
      <c r="E51" s="367"/>
    </row>
    <row r="52" spans="1:5" x14ac:dyDescent="0.2">
      <c r="A52" s="490"/>
      <c r="B52" s="367"/>
      <c r="C52" s="367"/>
      <c r="D52" s="367"/>
      <c r="E52" s="367"/>
    </row>
    <row r="53" spans="1:5" x14ac:dyDescent="0.2">
      <c r="A53" s="490"/>
      <c r="B53" s="367"/>
      <c r="C53" s="367"/>
      <c r="D53" s="367"/>
      <c r="E53" s="367"/>
    </row>
    <row r="54" spans="1:5" x14ac:dyDescent="0.2">
      <c r="A54" s="490"/>
      <c r="B54" s="367"/>
      <c r="C54" s="367"/>
      <c r="D54" s="367"/>
      <c r="E54" s="367"/>
    </row>
    <row r="55" spans="1:5" x14ac:dyDescent="0.2">
      <c r="A55" s="490"/>
      <c r="B55" s="367"/>
      <c r="C55" s="367"/>
      <c r="D55" s="367"/>
      <c r="E55" s="367"/>
    </row>
    <row r="56" spans="1:5" x14ac:dyDescent="0.2">
      <c r="A56" s="490"/>
      <c r="B56" s="367"/>
      <c r="C56" s="367"/>
      <c r="D56" s="367"/>
      <c r="E56" s="367"/>
    </row>
    <row r="57" spans="1:5" x14ac:dyDescent="0.2">
      <c r="A57" s="490"/>
      <c r="B57" s="367"/>
      <c r="C57" s="367"/>
      <c r="D57" s="367"/>
      <c r="E57" s="367"/>
    </row>
    <row r="58" spans="1:5" x14ac:dyDescent="0.2">
      <c r="A58" s="490"/>
      <c r="B58" s="367"/>
      <c r="C58" s="367"/>
      <c r="D58" s="367"/>
      <c r="E58" s="367"/>
    </row>
    <row r="59" spans="1:5" x14ac:dyDescent="0.2">
      <c r="A59" s="490"/>
      <c r="B59" s="367"/>
      <c r="C59" s="367"/>
      <c r="D59" s="367"/>
      <c r="E59" s="367"/>
    </row>
    <row r="60" spans="1:5" x14ac:dyDescent="0.2">
      <c r="A60" s="490"/>
      <c r="B60" s="367"/>
      <c r="C60" s="367"/>
      <c r="D60" s="367"/>
      <c r="E60" s="367"/>
    </row>
    <row r="61" spans="1:5" x14ac:dyDescent="0.2">
      <c r="A61" s="490"/>
      <c r="B61" s="367"/>
      <c r="C61" s="367"/>
      <c r="D61" s="367"/>
      <c r="E61" s="367"/>
    </row>
    <row r="62" spans="1:5" x14ac:dyDescent="0.2">
      <c r="A62" s="490"/>
      <c r="B62" s="367"/>
      <c r="C62" s="367"/>
      <c r="D62" s="367"/>
      <c r="E62" s="367"/>
    </row>
    <row r="63" spans="1:5" x14ac:dyDescent="0.2">
      <c r="A63" s="490"/>
      <c r="B63" s="367"/>
      <c r="C63" s="367"/>
      <c r="D63" s="367"/>
      <c r="E63" s="367"/>
    </row>
    <row r="64" spans="1:5" x14ac:dyDescent="0.2">
      <c r="A64" s="490"/>
      <c r="B64" s="367"/>
      <c r="C64" s="367"/>
      <c r="D64" s="367"/>
      <c r="E64" s="367"/>
    </row>
    <row r="65" spans="1:5" x14ac:dyDescent="0.2">
      <c r="A65" s="490"/>
      <c r="B65" s="367"/>
      <c r="C65" s="367"/>
      <c r="D65" s="367"/>
      <c r="E65" s="367"/>
    </row>
    <row r="66" spans="1:5" x14ac:dyDescent="0.2">
      <c r="A66" s="490"/>
      <c r="B66" s="367"/>
      <c r="C66" s="367"/>
      <c r="D66" s="367"/>
      <c r="E66" s="367"/>
    </row>
    <row r="67" spans="1:5" x14ac:dyDescent="0.2">
      <c r="A67" s="490"/>
      <c r="B67" s="367"/>
      <c r="C67" s="367"/>
      <c r="D67" s="367"/>
      <c r="E67" s="367"/>
    </row>
    <row r="68" spans="1:5" x14ac:dyDescent="0.2">
      <c r="A68" s="490"/>
      <c r="B68" s="367"/>
      <c r="C68" s="367"/>
      <c r="D68" s="367"/>
      <c r="E68" s="367"/>
    </row>
    <row r="69" spans="1:5" x14ac:dyDescent="0.2">
      <c r="A69" s="490"/>
      <c r="B69" s="367"/>
      <c r="C69" s="367"/>
      <c r="D69" s="367"/>
      <c r="E69" s="367"/>
    </row>
    <row r="70" spans="1:5" x14ac:dyDescent="0.2">
      <c r="A70" s="490"/>
      <c r="B70" s="367"/>
      <c r="C70" s="367"/>
      <c r="D70" s="367"/>
      <c r="E70" s="367"/>
    </row>
    <row r="71" spans="1:5" x14ac:dyDescent="0.2">
      <c r="A71" s="490"/>
      <c r="B71" s="367"/>
      <c r="C71" s="367"/>
      <c r="D71" s="367"/>
      <c r="E71" s="367"/>
    </row>
    <row r="72" spans="1:5" x14ac:dyDescent="0.2">
      <c r="A72" s="490"/>
      <c r="B72" s="367"/>
      <c r="C72" s="367"/>
      <c r="D72" s="367"/>
      <c r="E72" s="367"/>
    </row>
    <row r="73" spans="1:5" x14ac:dyDescent="0.2">
      <c r="A73" s="490"/>
      <c r="B73" s="367"/>
      <c r="C73" s="367"/>
      <c r="D73" s="367"/>
      <c r="E73" s="367"/>
    </row>
    <row r="74" spans="1:5" x14ac:dyDescent="0.2">
      <c r="A74" s="490"/>
      <c r="B74" s="367"/>
      <c r="C74" s="367"/>
      <c r="D74" s="367"/>
      <c r="E74" s="367"/>
    </row>
    <row r="75" spans="1:5" x14ac:dyDescent="0.2">
      <c r="A75" s="490"/>
      <c r="B75" s="367"/>
      <c r="C75" s="367"/>
      <c r="D75" s="367"/>
      <c r="E75" s="367"/>
    </row>
    <row r="76" spans="1:5" x14ac:dyDescent="0.2">
      <c r="A76" s="490"/>
      <c r="B76" s="367"/>
      <c r="C76" s="367"/>
      <c r="D76" s="367"/>
      <c r="E76" s="367"/>
    </row>
    <row r="77" spans="1:5" x14ac:dyDescent="0.2">
      <c r="A77" s="490"/>
      <c r="B77" s="367"/>
      <c r="C77" s="367"/>
      <c r="D77" s="367"/>
      <c r="E77" s="367"/>
    </row>
    <row r="78" spans="1:5" x14ac:dyDescent="0.2">
      <c r="A78" s="490"/>
      <c r="B78" s="367"/>
      <c r="C78" s="367"/>
      <c r="D78" s="367"/>
      <c r="E78" s="367"/>
    </row>
    <row r="79" spans="1:5" x14ac:dyDescent="0.2">
      <c r="A79" s="490"/>
      <c r="B79" s="367"/>
      <c r="C79" s="367"/>
      <c r="D79" s="367"/>
      <c r="E79" s="367"/>
    </row>
    <row r="80" spans="1:5" x14ac:dyDescent="0.2">
      <c r="A80" s="490"/>
      <c r="B80" s="367"/>
      <c r="C80" s="367"/>
      <c r="D80" s="367"/>
      <c r="E80" s="367"/>
    </row>
    <row r="81" spans="1:5" x14ac:dyDescent="0.2">
      <c r="A81" s="490"/>
      <c r="B81" s="367"/>
      <c r="C81" s="367"/>
      <c r="D81" s="367"/>
      <c r="E81" s="367"/>
    </row>
    <row r="82" spans="1:5" x14ac:dyDescent="0.2">
      <c r="A82" s="490"/>
      <c r="B82" s="367"/>
      <c r="C82" s="367"/>
      <c r="D82" s="367"/>
      <c r="E82" s="367"/>
    </row>
    <row r="83" spans="1:5" x14ac:dyDescent="0.2">
      <c r="A83" s="490"/>
      <c r="B83" s="367"/>
      <c r="C83" s="367"/>
      <c r="D83" s="367"/>
      <c r="E83" s="367"/>
    </row>
    <row r="84" spans="1:5" x14ac:dyDescent="0.2">
      <c r="A84" s="490"/>
      <c r="B84" s="367"/>
      <c r="C84" s="367"/>
      <c r="D84" s="367"/>
      <c r="E84" s="367"/>
    </row>
    <row r="85" spans="1:5" x14ac:dyDescent="0.2">
      <c r="A85" s="490"/>
      <c r="B85" s="367"/>
      <c r="C85" s="367"/>
      <c r="D85" s="367"/>
      <c r="E85" s="367"/>
    </row>
    <row r="86" spans="1:5" x14ac:dyDescent="0.2">
      <c r="A86" s="490"/>
      <c r="B86" s="367"/>
      <c r="C86" s="367"/>
      <c r="D86" s="367"/>
      <c r="E86" s="367"/>
    </row>
    <row r="87" spans="1:5" x14ac:dyDescent="0.2">
      <c r="A87" s="490"/>
      <c r="B87" s="367"/>
      <c r="C87" s="367"/>
      <c r="D87" s="367"/>
      <c r="E87" s="367"/>
    </row>
    <row r="88" spans="1:5" x14ac:dyDescent="0.2">
      <c r="A88" s="490"/>
      <c r="B88" s="367"/>
      <c r="C88" s="367"/>
      <c r="D88" s="367"/>
      <c r="E88" s="367"/>
    </row>
    <row r="89" spans="1:5" x14ac:dyDescent="0.2">
      <c r="A89" s="490"/>
      <c r="B89" s="367"/>
      <c r="C89" s="367"/>
      <c r="D89" s="367"/>
      <c r="E89" s="367"/>
    </row>
    <row r="90" spans="1:5" x14ac:dyDescent="0.2">
      <c r="A90" s="490"/>
      <c r="B90" s="367"/>
      <c r="C90" s="367"/>
      <c r="D90" s="367"/>
      <c r="E90" s="367"/>
    </row>
    <row r="91" spans="1:5" x14ac:dyDescent="0.2">
      <c r="A91" s="490"/>
      <c r="B91" s="367"/>
      <c r="C91" s="367"/>
      <c r="D91" s="367"/>
      <c r="E91" s="367"/>
    </row>
    <row r="92" spans="1:5" x14ac:dyDescent="0.2">
      <c r="A92" s="490"/>
      <c r="B92" s="367"/>
      <c r="C92" s="367"/>
      <c r="D92" s="367"/>
      <c r="E92" s="367"/>
    </row>
    <row r="93" spans="1:5" x14ac:dyDescent="0.2">
      <c r="A93" s="490"/>
      <c r="B93" s="367"/>
      <c r="C93" s="367"/>
      <c r="D93" s="367"/>
      <c r="E93" s="367"/>
    </row>
    <row r="94" spans="1:5" x14ac:dyDescent="0.2">
      <c r="A94" s="490"/>
      <c r="B94" s="367"/>
      <c r="C94" s="367"/>
      <c r="D94" s="367"/>
      <c r="E94" s="367"/>
    </row>
    <row r="95" spans="1:5" x14ac:dyDescent="0.2">
      <c r="A95" s="490"/>
      <c r="B95" s="367"/>
      <c r="C95" s="367"/>
      <c r="D95" s="367"/>
      <c r="E95" s="367"/>
    </row>
    <row r="96" spans="1:5" x14ac:dyDescent="0.2">
      <c r="A96" s="490"/>
      <c r="B96" s="367"/>
      <c r="C96" s="367"/>
      <c r="D96" s="367"/>
      <c r="E96" s="367"/>
    </row>
    <row r="97" spans="1:5" x14ac:dyDescent="0.2">
      <c r="A97" s="490"/>
      <c r="B97" s="367"/>
      <c r="C97" s="367"/>
      <c r="D97" s="367"/>
      <c r="E97" s="367"/>
    </row>
  </sheetData>
  <mergeCells count="1">
    <mergeCell ref="A2:E8"/>
  </mergeCells>
  <dataValidations count="3">
    <dataValidation type="list" allowBlank="1" showInputMessage="1" showErrorMessage="1" sqref="C12:C247">
      <formula1>"Fire, SAR"</formula1>
    </dataValidation>
    <dataValidation type="list" allowBlank="1" showInputMessage="1" showErrorMessage="1" sqref="D12:D247">
      <formula1>"Helicopter, Chain Saw, Pumps"</formula1>
    </dataValidation>
    <dataValidation type="list" allowBlank="1" showInputMessage="1" showErrorMessage="1" sqref="B12:B247">
      <formula1>"Teton, Gros Ventre, Bridger"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60"/>
  <sheetViews>
    <sheetView workbookViewId="0">
      <selection activeCell="O29" sqref="O29"/>
    </sheetView>
  </sheetViews>
  <sheetFormatPr defaultRowHeight="12.75" x14ac:dyDescent="0.2"/>
  <cols>
    <col min="5" max="5" width="33.140625" bestFit="1" customWidth="1"/>
  </cols>
  <sheetData>
    <row r="1" spans="1:5" ht="15.75" x14ac:dyDescent="0.25">
      <c r="A1" s="1047" t="s">
        <v>172</v>
      </c>
      <c r="B1" s="1047"/>
      <c r="C1" s="1047"/>
      <c r="D1" s="1047"/>
      <c r="E1" s="1047"/>
    </row>
    <row r="2" spans="1:5" x14ac:dyDescent="0.2">
      <c r="A2" s="286" t="s">
        <v>0</v>
      </c>
      <c r="B2" s="286" t="s">
        <v>173</v>
      </c>
      <c r="C2" s="286" t="s">
        <v>93</v>
      </c>
      <c r="D2" s="286" t="s">
        <v>174</v>
      </c>
      <c r="E2" s="286" t="s">
        <v>175</v>
      </c>
    </row>
    <row r="3" spans="1:5" x14ac:dyDescent="0.2">
      <c r="A3" s="369"/>
      <c r="B3" s="286"/>
      <c r="C3" s="286"/>
      <c r="D3" s="286"/>
      <c r="E3" s="286"/>
    </row>
    <row r="4" spans="1:5" x14ac:dyDescent="0.2">
      <c r="A4" s="369"/>
      <c r="B4" s="286"/>
      <c r="C4" s="286"/>
      <c r="D4" s="286"/>
      <c r="E4" s="286"/>
    </row>
    <row r="5" spans="1:5" x14ac:dyDescent="0.2">
      <c r="A5" s="286"/>
      <c r="B5" s="286"/>
      <c r="C5" s="286"/>
      <c r="D5" s="286"/>
      <c r="E5" s="286"/>
    </row>
    <row r="6" spans="1:5" x14ac:dyDescent="0.2">
      <c r="A6" s="286"/>
      <c r="B6" s="286"/>
      <c r="C6" s="286"/>
      <c r="D6" s="286"/>
      <c r="E6" s="286"/>
    </row>
    <row r="7" spans="1:5" x14ac:dyDescent="0.2">
      <c r="A7" s="286"/>
      <c r="B7" s="286"/>
      <c r="C7" s="286"/>
      <c r="D7" s="286"/>
      <c r="E7" s="286"/>
    </row>
    <row r="8" spans="1:5" x14ac:dyDescent="0.2">
      <c r="A8" s="286"/>
      <c r="B8" s="286"/>
      <c r="C8" s="286"/>
      <c r="D8" s="286"/>
      <c r="E8" s="286"/>
    </row>
    <row r="9" spans="1:5" x14ac:dyDescent="0.2">
      <c r="A9" s="286"/>
      <c r="B9" s="286"/>
      <c r="C9" s="286"/>
      <c r="D9" s="286"/>
      <c r="E9" s="286"/>
    </row>
    <row r="10" spans="1:5" x14ac:dyDescent="0.2">
      <c r="A10" s="286"/>
      <c r="B10" s="286"/>
      <c r="C10" s="286"/>
      <c r="D10" s="286"/>
      <c r="E10" s="286"/>
    </row>
    <row r="11" spans="1:5" x14ac:dyDescent="0.2">
      <c r="A11" s="286"/>
      <c r="B11" s="286"/>
      <c r="C11" s="286"/>
      <c r="D11" s="286"/>
      <c r="E11" s="286"/>
    </row>
    <row r="12" spans="1:5" x14ac:dyDescent="0.2">
      <c r="A12" s="286"/>
      <c r="B12" s="286"/>
      <c r="C12" s="286"/>
      <c r="D12" s="286"/>
      <c r="E12" s="286"/>
    </row>
    <row r="13" spans="1:5" x14ac:dyDescent="0.2">
      <c r="A13" s="286"/>
      <c r="B13" s="286"/>
      <c r="C13" s="286"/>
      <c r="D13" s="286"/>
      <c r="E13" s="286"/>
    </row>
    <row r="14" spans="1:5" x14ac:dyDescent="0.2">
      <c r="A14" s="286"/>
      <c r="B14" s="286"/>
      <c r="C14" s="286"/>
      <c r="D14" s="286"/>
      <c r="E14" s="286"/>
    </row>
    <row r="15" spans="1:5" x14ac:dyDescent="0.2">
      <c r="A15" s="286"/>
      <c r="B15" s="286"/>
      <c r="C15" s="286"/>
      <c r="D15" s="286"/>
      <c r="E15" s="286"/>
    </row>
    <row r="16" spans="1:5" x14ac:dyDescent="0.2">
      <c r="A16" s="286"/>
      <c r="B16" s="286"/>
      <c r="C16" s="286"/>
      <c r="D16" s="286"/>
      <c r="E16" s="286"/>
    </row>
    <row r="17" spans="1:5" x14ac:dyDescent="0.2">
      <c r="A17" s="286"/>
      <c r="B17" s="286"/>
      <c r="C17" s="286"/>
      <c r="D17" s="286"/>
      <c r="E17" s="286"/>
    </row>
    <row r="18" spans="1:5" x14ac:dyDescent="0.2">
      <c r="A18" s="286"/>
      <c r="B18" s="286"/>
      <c r="C18" s="286"/>
      <c r="D18" s="286"/>
      <c r="E18" s="286"/>
    </row>
    <row r="19" spans="1:5" x14ac:dyDescent="0.2">
      <c r="A19" s="286"/>
      <c r="B19" s="286"/>
      <c r="C19" s="286"/>
      <c r="D19" s="286"/>
      <c r="E19" s="286"/>
    </row>
    <row r="20" spans="1:5" x14ac:dyDescent="0.2">
      <c r="A20" s="286"/>
      <c r="B20" s="286"/>
      <c r="C20" s="286"/>
      <c r="D20" s="286"/>
      <c r="E20" s="286"/>
    </row>
    <row r="21" spans="1:5" x14ac:dyDescent="0.2">
      <c r="A21" s="286"/>
      <c r="B21" s="286"/>
      <c r="C21" s="286"/>
      <c r="D21" s="286"/>
      <c r="E21" s="286"/>
    </row>
    <row r="22" spans="1:5" x14ac:dyDescent="0.2">
      <c r="A22" s="286"/>
      <c r="B22" s="286"/>
      <c r="C22" s="286"/>
      <c r="D22" s="286"/>
      <c r="E22" s="286"/>
    </row>
    <row r="23" spans="1:5" x14ac:dyDescent="0.2">
      <c r="A23" s="286"/>
      <c r="B23" s="286"/>
      <c r="C23" s="286"/>
      <c r="D23" s="286"/>
      <c r="E23" s="286"/>
    </row>
    <row r="24" spans="1:5" x14ac:dyDescent="0.2">
      <c r="A24" s="286"/>
      <c r="B24" s="286"/>
      <c r="C24" s="286"/>
      <c r="D24" s="286"/>
      <c r="E24" s="286"/>
    </row>
    <row r="25" spans="1:5" x14ac:dyDescent="0.2">
      <c r="A25" s="286"/>
      <c r="B25" s="286"/>
      <c r="C25" s="286"/>
      <c r="D25" s="286"/>
      <c r="E25" s="286"/>
    </row>
    <row r="26" spans="1:5" x14ac:dyDescent="0.2">
      <c r="A26" s="286"/>
      <c r="B26" s="286"/>
      <c r="C26" s="286"/>
      <c r="D26" s="286"/>
      <c r="E26" s="286"/>
    </row>
    <row r="27" spans="1:5" x14ac:dyDescent="0.2">
      <c r="A27" s="286"/>
      <c r="B27" s="286"/>
      <c r="C27" s="286"/>
      <c r="D27" s="286"/>
      <c r="E27" s="286"/>
    </row>
    <row r="28" spans="1:5" x14ac:dyDescent="0.2">
      <c r="A28" s="286"/>
      <c r="B28" s="286"/>
      <c r="C28" s="286"/>
      <c r="D28" s="286"/>
      <c r="E28" s="286"/>
    </row>
    <row r="29" spans="1:5" x14ac:dyDescent="0.2">
      <c r="A29" s="286"/>
      <c r="B29" s="286"/>
      <c r="C29" s="286"/>
      <c r="D29" s="286"/>
      <c r="E29" s="286"/>
    </row>
    <row r="30" spans="1:5" x14ac:dyDescent="0.2">
      <c r="A30" s="286"/>
      <c r="B30" s="286"/>
      <c r="C30" s="286"/>
      <c r="D30" s="286"/>
      <c r="E30" s="286"/>
    </row>
    <row r="31" spans="1:5" x14ac:dyDescent="0.2">
      <c r="A31" s="286"/>
      <c r="B31" s="286"/>
      <c r="C31" s="286"/>
      <c r="D31" s="286"/>
      <c r="E31" s="286"/>
    </row>
    <row r="32" spans="1:5" x14ac:dyDescent="0.2">
      <c r="A32" s="286"/>
      <c r="B32" s="286"/>
      <c r="C32" s="286"/>
      <c r="D32" s="286"/>
      <c r="E32" s="286"/>
    </row>
    <row r="33" spans="1:5" x14ac:dyDescent="0.2">
      <c r="A33" s="286"/>
      <c r="B33" s="286"/>
      <c r="C33" s="286"/>
      <c r="D33" s="286"/>
      <c r="E33" s="286"/>
    </row>
    <row r="34" spans="1:5" x14ac:dyDescent="0.2">
      <c r="A34" s="286"/>
      <c r="B34" s="286"/>
      <c r="C34" s="286"/>
      <c r="D34" s="286"/>
      <c r="E34" s="286"/>
    </row>
    <row r="35" spans="1:5" x14ac:dyDescent="0.2">
      <c r="A35" s="286"/>
      <c r="B35" s="286"/>
      <c r="C35" s="286"/>
      <c r="D35" s="286"/>
      <c r="E35" s="286"/>
    </row>
    <row r="36" spans="1:5" x14ac:dyDescent="0.2">
      <c r="A36" s="286"/>
      <c r="B36" s="286"/>
      <c r="C36" s="286"/>
      <c r="D36" s="286"/>
      <c r="E36" s="286"/>
    </row>
    <row r="37" spans="1:5" x14ac:dyDescent="0.2">
      <c r="A37" s="286"/>
      <c r="B37" s="286"/>
      <c r="C37" s="286"/>
      <c r="D37" s="286"/>
      <c r="E37" s="286"/>
    </row>
    <row r="38" spans="1:5" x14ac:dyDescent="0.2">
      <c r="A38" s="286"/>
      <c r="B38" s="286"/>
      <c r="C38" s="286"/>
      <c r="D38" s="286"/>
      <c r="E38" s="286"/>
    </row>
    <row r="39" spans="1:5" x14ac:dyDescent="0.2">
      <c r="A39" s="286"/>
      <c r="B39" s="286"/>
      <c r="C39" s="286"/>
      <c r="D39" s="286"/>
      <c r="E39" s="286"/>
    </row>
    <row r="40" spans="1:5" x14ac:dyDescent="0.2">
      <c r="A40" s="286"/>
      <c r="B40" s="286"/>
      <c r="C40" s="286"/>
      <c r="D40" s="286"/>
      <c r="E40" s="286"/>
    </row>
    <row r="41" spans="1:5" x14ac:dyDescent="0.2">
      <c r="A41" s="286"/>
      <c r="B41" s="286"/>
      <c r="C41" s="286"/>
      <c r="D41" s="286"/>
      <c r="E41" s="286"/>
    </row>
    <row r="42" spans="1:5" x14ac:dyDescent="0.2">
      <c r="A42" s="286"/>
      <c r="B42" s="286"/>
      <c r="C42" s="286"/>
      <c r="D42" s="286"/>
      <c r="E42" s="286"/>
    </row>
    <row r="43" spans="1:5" x14ac:dyDescent="0.2">
      <c r="A43" s="286"/>
      <c r="B43" s="286"/>
      <c r="C43" s="286"/>
      <c r="D43" s="286"/>
      <c r="E43" s="286"/>
    </row>
    <row r="44" spans="1:5" x14ac:dyDescent="0.2">
      <c r="A44" s="286"/>
      <c r="B44" s="286"/>
      <c r="C44" s="286"/>
      <c r="D44" s="286"/>
      <c r="E44" s="286"/>
    </row>
    <row r="45" spans="1:5" x14ac:dyDescent="0.2">
      <c r="A45" s="286"/>
      <c r="B45" s="286"/>
      <c r="C45" s="286"/>
      <c r="D45" s="286"/>
      <c r="E45" s="286"/>
    </row>
    <row r="46" spans="1:5" x14ac:dyDescent="0.2">
      <c r="A46" s="286"/>
      <c r="B46" s="286"/>
      <c r="C46" s="286"/>
      <c r="D46" s="286"/>
      <c r="E46" s="286"/>
    </row>
    <row r="47" spans="1:5" x14ac:dyDescent="0.2">
      <c r="A47" s="286"/>
      <c r="B47" s="286"/>
      <c r="C47" s="286"/>
      <c r="D47" s="286"/>
      <c r="E47" s="286"/>
    </row>
    <row r="48" spans="1:5" x14ac:dyDescent="0.2">
      <c r="A48" s="286"/>
      <c r="B48" s="286"/>
      <c r="C48" s="286"/>
      <c r="D48" s="286"/>
      <c r="E48" s="286"/>
    </row>
    <row r="49" spans="1:5" x14ac:dyDescent="0.2">
      <c r="A49" s="286"/>
      <c r="B49" s="286"/>
      <c r="C49" s="286"/>
      <c r="D49" s="286"/>
      <c r="E49" s="286"/>
    </row>
    <row r="50" spans="1:5" x14ac:dyDescent="0.2">
      <c r="A50" s="286"/>
      <c r="B50" s="286"/>
      <c r="C50" s="286"/>
      <c r="D50" s="286"/>
      <c r="E50" s="286"/>
    </row>
    <row r="51" spans="1:5" x14ac:dyDescent="0.2">
      <c r="A51" s="286"/>
      <c r="B51" s="286"/>
      <c r="C51" s="286"/>
      <c r="D51" s="286"/>
      <c r="E51" s="286"/>
    </row>
    <row r="52" spans="1:5" x14ac:dyDescent="0.2">
      <c r="A52" s="286"/>
      <c r="B52" s="286"/>
      <c r="C52" s="286"/>
      <c r="D52" s="286"/>
      <c r="E52" s="286"/>
    </row>
    <row r="53" spans="1:5" x14ac:dyDescent="0.2">
      <c r="A53" s="286"/>
      <c r="B53" s="286"/>
      <c r="C53" s="286"/>
      <c r="D53" s="286"/>
      <c r="E53" s="286"/>
    </row>
    <row r="54" spans="1:5" x14ac:dyDescent="0.2">
      <c r="A54" s="286"/>
      <c r="B54" s="286"/>
      <c r="C54" s="286"/>
      <c r="D54" s="286"/>
      <c r="E54" s="286"/>
    </row>
    <row r="55" spans="1:5" x14ac:dyDescent="0.2">
      <c r="A55" s="286"/>
      <c r="B55" s="286"/>
      <c r="C55" s="286"/>
      <c r="D55" s="286"/>
      <c r="E55" s="286"/>
    </row>
    <row r="56" spans="1:5" x14ac:dyDescent="0.2">
      <c r="A56" s="286"/>
      <c r="B56" s="286"/>
      <c r="C56" s="286"/>
      <c r="D56" s="286"/>
      <c r="E56" s="286"/>
    </row>
    <row r="57" spans="1:5" x14ac:dyDescent="0.2">
      <c r="A57" s="286"/>
      <c r="B57" s="286"/>
      <c r="C57" s="286"/>
      <c r="D57" s="286"/>
      <c r="E57" s="286"/>
    </row>
    <row r="58" spans="1:5" x14ac:dyDescent="0.2">
      <c r="A58" s="286"/>
      <c r="B58" s="286"/>
      <c r="C58" s="286"/>
      <c r="D58" s="286"/>
      <c r="E58" s="286"/>
    </row>
    <row r="59" spans="1:5" x14ac:dyDescent="0.2">
      <c r="A59" s="286"/>
      <c r="B59" s="286"/>
      <c r="C59" s="286"/>
      <c r="D59" s="286"/>
      <c r="E59" s="286"/>
    </row>
    <row r="60" spans="1:5" x14ac:dyDescent="0.2">
      <c r="A60" s="286"/>
      <c r="B60" s="286"/>
      <c r="C60" s="286"/>
      <c r="D60" s="286"/>
      <c r="E60" s="286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H192"/>
  <sheetViews>
    <sheetView zoomScaleNormal="100" workbookViewId="0">
      <pane xSplit="4" topLeftCell="P1" activePane="topRight" state="frozen"/>
      <selection pane="topRight" activeCell="AD23" sqref="AD23"/>
    </sheetView>
  </sheetViews>
  <sheetFormatPr defaultRowHeight="12.75" x14ac:dyDescent="0.2"/>
  <cols>
    <col min="2" max="2" width="28.28515625" customWidth="1"/>
    <col min="3" max="3" width="14.7109375" customWidth="1"/>
    <col min="4" max="4" width="9" bestFit="1" customWidth="1"/>
    <col min="5" max="5" width="9.7109375" customWidth="1"/>
    <col min="6" max="10" width="9.140625" customWidth="1"/>
    <col min="11" max="11" width="9.140625" style="298" customWidth="1"/>
    <col min="12" max="12" width="9.140625" customWidth="1"/>
    <col min="13" max="13" width="10" style="162" customWidth="1"/>
    <col min="14" max="16" width="9.140625" style="595" customWidth="1"/>
    <col min="17" max="18" width="9.140625" customWidth="1"/>
    <col min="19" max="19" width="16.28515625" customWidth="1"/>
    <col min="20" max="22" width="9.140625" customWidth="1"/>
    <col min="23" max="25" width="5.7109375" style="162" customWidth="1"/>
    <col min="26" max="26" width="5.7109375" customWidth="1"/>
    <col min="27" max="29" width="5.7109375" style="162" customWidth="1"/>
    <col min="30" max="30" width="8.7109375" customWidth="1"/>
    <col min="31" max="31" width="9.42578125" customWidth="1"/>
  </cols>
  <sheetData>
    <row r="1" spans="1:34" ht="13.5" thickBot="1" x14ac:dyDescent="0.25"/>
    <row r="2" spans="1:34" ht="15" customHeight="1" thickTop="1" thickBot="1" x14ac:dyDescent="0.25">
      <c r="A2" s="31"/>
      <c r="B2" s="835" t="s">
        <v>54</v>
      </c>
      <c r="C2" s="32"/>
      <c r="D2" s="33"/>
      <c r="E2" s="33"/>
      <c r="F2" s="33"/>
      <c r="G2" s="33"/>
      <c r="H2" s="33"/>
      <c r="I2" s="33"/>
      <c r="J2" s="33"/>
      <c r="K2" s="299"/>
      <c r="L2" s="33"/>
      <c r="M2" s="34"/>
      <c r="N2" s="39"/>
      <c r="O2" s="39"/>
      <c r="P2" s="39"/>
      <c r="Q2" s="34"/>
      <c r="R2" s="35"/>
      <c r="S2" s="35"/>
      <c r="T2" s="34"/>
      <c r="U2" s="34"/>
      <c r="V2" s="36"/>
      <c r="Z2" s="37"/>
      <c r="AD2" s="39"/>
      <c r="AE2" s="39"/>
    </row>
    <row r="3" spans="1:34" ht="15" customHeight="1" thickTop="1" x14ac:dyDescent="0.2">
      <c r="A3" s="40"/>
      <c r="B3" s="836"/>
      <c r="C3" s="40"/>
      <c r="D3" s="41"/>
      <c r="G3" s="845" t="s">
        <v>23</v>
      </c>
      <c r="H3" s="846"/>
      <c r="I3" s="41"/>
      <c r="J3" s="41"/>
      <c r="K3" s="45"/>
      <c r="L3" s="44"/>
      <c r="M3" s="44"/>
      <c r="N3" s="47"/>
      <c r="O3" s="47"/>
      <c r="P3" s="47"/>
      <c r="Q3" s="44"/>
      <c r="R3" s="45"/>
      <c r="S3" s="45"/>
      <c r="T3" s="44"/>
      <c r="U3" s="44"/>
      <c r="V3" s="46"/>
      <c r="W3" s="41"/>
      <c r="X3" s="41"/>
      <c r="Y3" s="41"/>
      <c r="Z3" s="41"/>
      <c r="AA3" s="41"/>
      <c r="AB3" s="41"/>
      <c r="AC3" s="41"/>
      <c r="AD3" s="39"/>
      <c r="AE3" s="39"/>
    </row>
    <row r="4" spans="1:34" ht="15" customHeight="1" thickBot="1" x14ac:dyDescent="0.25">
      <c r="A4" s="40"/>
      <c r="B4" s="836"/>
      <c r="C4" s="40"/>
      <c r="D4" s="48"/>
      <c r="G4" s="847"/>
      <c r="H4" s="848"/>
      <c r="I4" s="48"/>
      <c r="J4" s="48"/>
      <c r="K4" s="51"/>
      <c r="L4" s="50"/>
      <c r="M4" s="50"/>
      <c r="N4" s="53"/>
      <c r="O4" s="53"/>
      <c r="P4" s="53"/>
      <c r="Q4" s="50"/>
      <c r="R4" s="51"/>
      <c r="S4" s="51"/>
      <c r="T4" s="50"/>
      <c r="U4" s="50"/>
      <c r="V4" s="52"/>
      <c r="W4" s="48"/>
      <c r="X4" s="48"/>
      <c r="Y4" s="48"/>
      <c r="Z4" s="48"/>
      <c r="AA4" s="48"/>
      <c r="AB4" s="48"/>
      <c r="AC4" s="48"/>
      <c r="AD4" s="54"/>
      <c r="AE4" s="54"/>
      <c r="AF4" s="55"/>
      <c r="AG4" s="55"/>
      <c r="AH4" s="55"/>
    </row>
    <row r="5" spans="1:34" ht="15" customHeight="1" thickTop="1" thickBot="1" x14ac:dyDescent="0.25">
      <c r="A5" s="40"/>
      <c r="B5" s="836"/>
      <c r="C5" s="40"/>
      <c r="D5" s="48"/>
      <c r="G5" s="62" t="s">
        <v>57</v>
      </c>
      <c r="H5" s="63">
        <f>COUNTIF(G13:G192,"D1")</f>
        <v>5</v>
      </c>
      <c r="I5" s="56"/>
      <c r="J5" s="56"/>
      <c r="K5" s="74"/>
      <c r="L5" s="57"/>
      <c r="M5" s="58"/>
      <c r="N5" s="596"/>
      <c r="O5" s="596"/>
      <c r="P5" s="53"/>
      <c r="Q5" s="58"/>
      <c r="R5" s="59"/>
      <c r="S5" s="59"/>
      <c r="T5" s="58"/>
      <c r="U5" s="58"/>
      <c r="V5" s="60"/>
      <c r="W5" s="48"/>
      <c r="X5" s="48"/>
      <c r="Y5" s="48"/>
      <c r="Z5" s="48"/>
      <c r="AA5" s="48"/>
      <c r="AB5" s="48"/>
      <c r="AC5" s="48"/>
      <c r="AD5" s="54"/>
      <c r="AE5" s="54"/>
      <c r="AF5" s="55"/>
      <c r="AG5" s="55"/>
      <c r="AH5" s="55"/>
    </row>
    <row r="6" spans="1:34" ht="15" customHeight="1" thickTop="1" thickBot="1" x14ac:dyDescent="0.25">
      <c r="A6" s="40"/>
      <c r="B6" s="837"/>
      <c r="C6" s="40"/>
      <c r="D6" s="48"/>
      <c r="G6" s="62" t="s">
        <v>58</v>
      </c>
      <c r="H6" s="63">
        <f>COUNTIF(G13:G192,"D2")</f>
        <v>4</v>
      </c>
      <c r="I6" s="37"/>
      <c r="J6" s="37"/>
      <c r="K6" s="35"/>
      <c r="L6" s="34"/>
      <c r="M6" s="58"/>
      <c r="N6" s="596"/>
      <c r="O6" s="596"/>
      <c r="P6" s="53"/>
      <c r="Q6" s="58"/>
      <c r="R6" s="59"/>
      <c r="S6" s="59"/>
      <c r="T6" s="58"/>
      <c r="U6" s="58"/>
      <c r="V6" s="60"/>
      <c r="W6" s="48"/>
      <c r="X6" s="48"/>
      <c r="Y6" s="48"/>
      <c r="Z6" s="48"/>
      <c r="AA6" s="48"/>
      <c r="AB6" s="48"/>
      <c r="AC6" s="48"/>
      <c r="AD6" s="54"/>
      <c r="AE6" s="54"/>
      <c r="AF6" s="55"/>
      <c r="AG6" s="55"/>
      <c r="AH6" s="55"/>
    </row>
    <row r="7" spans="1:34" ht="15.75" thickTop="1" thickBot="1" x14ac:dyDescent="0.25">
      <c r="A7" s="31"/>
      <c r="C7" s="61"/>
      <c r="D7" s="48"/>
      <c r="G7" s="68" t="s">
        <v>59</v>
      </c>
      <c r="H7" s="63">
        <f>COUNTIF(G13:G192,"D3")</f>
        <v>4</v>
      </c>
      <c r="I7" s="838" t="s">
        <v>69</v>
      </c>
      <c r="J7" s="838" t="s">
        <v>68</v>
      </c>
      <c r="K7" s="840" t="s">
        <v>70</v>
      </c>
      <c r="L7" s="842" t="s">
        <v>6</v>
      </c>
      <c r="M7" s="58"/>
      <c r="N7" s="596"/>
      <c r="O7" s="596"/>
      <c r="P7" s="53"/>
      <c r="Q7" s="58"/>
      <c r="R7" s="59"/>
      <c r="S7" s="59"/>
      <c r="T7" s="58"/>
      <c r="U7" s="58"/>
      <c r="V7" s="60"/>
      <c r="W7" s="48"/>
      <c r="X7" s="48"/>
      <c r="Y7" s="48"/>
      <c r="Z7" s="48"/>
      <c r="AA7" s="48"/>
      <c r="AB7" s="48"/>
      <c r="AC7" s="48"/>
      <c r="AD7" s="54"/>
      <c r="AE7" s="54"/>
      <c r="AF7" s="55"/>
      <c r="AG7" s="55"/>
      <c r="AH7" s="55"/>
    </row>
    <row r="8" spans="1:34" ht="15.75" thickTop="1" thickBot="1" x14ac:dyDescent="0.25">
      <c r="A8" s="31"/>
      <c r="C8" s="64"/>
      <c r="D8" s="48"/>
      <c r="G8" s="68" t="s">
        <v>60</v>
      </c>
      <c r="H8" s="63">
        <f>COUNTIF(G13:G192,"D4")</f>
        <v>9</v>
      </c>
      <c r="I8" s="839"/>
      <c r="J8" s="839"/>
      <c r="K8" s="841"/>
      <c r="L8" s="843"/>
      <c r="M8" s="65"/>
      <c r="N8" s="597"/>
      <c r="O8" s="597"/>
      <c r="P8" s="53"/>
      <c r="Q8" s="65"/>
      <c r="R8" s="66"/>
      <c r="S8" s="66"/>
      <c r="T8" s="65"/>
      <c r="U8" s="65"/>
      <c r="V8" s="67"/>
      <c r="W8" s="48"/>
      <c r="X8" s="48"/>
      <c r="Y8" s="48"/>
      <c r="Z8" s="48"/>
      <c r="AA8" s="48"/>
      <c r="AB8" s="48"/>
      <c r="AC8" s="48"/>
      <c r="AD8" s="54"/>
      <c r="AE8" s="54"/>
      <c r="AF8" s="55"/>
      <c r="AG8" s="55"/>
      <c r="AH8" s="55"/>
    </row>
    <row r="9" spans="1:34" ht="15.75" thickTop="1" thickBot="1" x14ac:dyDescent="0.25">
      <c r="A9" s="295"/>
      <c r="B9" s="588" t="s">
        <v>8</v>
      </c>
      <c r="C9" s="64"/>
      <c r="D9" s="48"/>
      <c r="G9" s="68" t="s">
        <v>61</v>
      </c>
      <c r="H9" s="63">
        <f>COUNTIF(G13:G192,"D6")</f>
        <v>1</v>
      </c>
      <c r="I9" s="829">
        <f>SUM(I13:I192)</f>
        <v>19</v>
      </c>
      <c r="J9" s="831">
        <f>SUM(J13:J192)</f>
        <v>3657.5499999999993</v>
      </c>
      <c r="K9" s="833">
        <f>SUM(K13:K192)</f>
        <v>8</v>
      </c>
      <c r="L9" s="831">
        <f>SUM(L13:L191)</f>
        <v>0.79999999999999993</v>
      </c>
      <c r="M9" s="65"/>
      <c r="N9" s="597"/>
      <c r="O9" s="597"/>
      <c r="P9" s="53"/>
      <c r="Q9" s="65"/>
      <c r="R9" s="66"/>
      <c r="S9" s="66"/>
      <c r="T9" s="65"/>
      <c r="U9" s="65"/>
      <c r="V9" s="67"/>
      <c r="W9" s="48"/>
      <c r="X9" s="48"/>
      <c r="Y9" s="48"/>
      <c r="Z9" s="48"/>
      <c r="AA9" s="48"/>
      <c r="AB9" s="48"/>
      <c r="AC9" s="48"/>
      <c r="AD9" s="54"/>
      <c r="AE9" s="54"/>
      <c r="AF9" s="55"/>
      <c r="AG9" s="55"/>
      <c r="AH9" s="55"/>
    </row>
    <row r="10" spans="1:34" ht="15.75" thickTop="1" thickBot="1" x14ac:dyDescent="0.25">
      <c r="A10" s="69"/>
      <c r="B10" s="589" t="s">
        <v>9</v>
      </c>
      <c r="C10" s="70"/>
      <c r="D10" s="48"/>
      <c r="G10" s="68" t="s">
        <v>62</v>
      </c>
      <c r="H10" s="63">
        <f>COUNTIF(G13:G192,"D7")</f>
        <v>4</v>
      </c>
      <c r="I10" s="830"/>
      <c r="J10" s="832"/>
      <c r="K10" s="834"/>
      <c r="L10" s="832"/>
      <c r="M10" s="50"/>
      <c r="N10" s="53"/>
      <c r="O10" s="53"/>
      <c r="P10" s="53"/>
      <c r="Q10" s="50"/>
      <c r="R10" s="51"/>
      <c r="S10" s="51"/>
      <c r="T10" s="50"/>
      <c r="U10" s="50"/>
      <c r="V10" s="52"/>
      <c r="W10" s="48"/>
      <c r="X10" s="48"/>
      <c r="Y10" s="48"/>
      <c r="Z10" s="48"/>
      <c r="AA10" s="48"/>
      <c r="AB10" s="48"/>
      <c r="AC10" s="48"/>
      <c r="AD10" s="54"/>
      <c r="AE10" s="54"/>
      <c r="AF10" s="55"/>
      <c r="AG10" s="55"/>
      <c r="AH10" s="55"/>
    </row>
    <row r="11" spans="1:34" ht="14.25" thickTop="1" thickBot="1" x14ac:dyDescent="0.25">
      <c r="A11" s="71"/>
      <c r="B11" s="55"/>
      <c r="C11" s="70"/>
      <c r="D11" s="56"/>
      <c r="E11" s="56"/>
      <c r="F11" s="72"/>
      <c r="G11" s="49"/>
      <c r="H11" s="73"/>
      <c r="I11" s="56"/>
      <c r="J11" s="56"/>
      <c r="K11" s="74"/>
      <c r="L11" s="57"/>
      <c r="M11" s="57"/>
      <c r="N11" s="54"/>
      <c r="O11" s="54"/>
      <c r="P11" s="54"/>
      <c r="Q11" s="57"/>
      <c r="R11" s="74"/>
      <c r="S11" s="74"/>
      <c r="T11" s="57"/>
      <c r="U11" s="57"/>
      <c r="V11" s="75"/>
      <c r="W11" s="165"/>
      <c r="X11" s="165"/>
      <c r="Y11" s="165"/>
      <c r="Z11" s="56"/>
      <c r="AA11" s="165"/>
      <c r="AB11" s="165"/>
      <c r="AC11" s="165"/>
      <c r="AD11" s="54"/>
      <c r="AE11" s="54"/>
      <c r="AF11" s="55"/>
      <c r="AG11" s="55"/>
      <c r="AH11" s="55"/>
    </row>
    <row r="12" spans="1:34" ht="35.25" thickTop="1" thickBot="1" x14ac:dyDescent="0.25">
      <c r="A12" s="77" t="s">
        <v>0</v>
      </c>
      <c r="B12" s="78" t="s">
        <v>1</v>
      </c>
      <c r="C12" s="79" t="s">
        <v>26</v>
      </c>
      <c r="D12" s="78" t="s">
        <v>2</v>
      </c>
      <c r="E12" s="78" t="s">
        <v>24</v>
      </c>
      <c r="F12" s="79" t="s">
        <v>3</v>
      </c>
      <c r="G12" s="844" t="s">
        <v>4</v>
      </c>
      <c r="H12" s="844"/>
      <c r="I12" s="78" t="s">
        <v>67</v>
      </c>
      <c r="J12" s="78" t="s">
        <v>65</v>
      </c>
      <c r="K12" s="300" t="s">
        <v>66</v>
      </c>
      <c r="L12" s="80" t="s">
        <v>6</v>
      </c>
      <c r="M12" s="80" t="s">
        <v>7</v>
      </c>
      <c r="N12" s="84" t="s">
        <v>111</v>
      </c>
      <c r="O12" s="84" t="s">
        <v>112</v>
      </c>
      <c r="P12" s="84" t="s">
        <v>113</v>
      </c>
      <c r="Q12" s="81" t="s">
        <v>16</v>
      </c>
      <c r="R12" s="82" t="s">
        <v>17</v>
      </c>
      <c r="S12" s="83" t="s">
        <v>19</v>
      </c>
      <c r="T12" s="826" t="s">
        <v>20</v>
      </c>
      <c r="U12" s="827"/>
      <c r="V12" s="828"/>
      <c r="W12" s="826" t="s">
        <v>22</v>
      </c>
      <c r="X12" s="827"/>
      <c r="Y12" s="827"/>
      <c r="Z12" s="827"/>
      <c r="AA12" s="827"/>
      <c r="AB12" s="827"/>
      <c r="AC12" s="828"/>
      <c r="AD12" s="84" t="s">
        <v>447</v>
      </c>
      <c r="AE12" s="84" t="s">
        <v>440</v>
      </c>
      <c r="AF12" s="85"/>
      <c r="AG12" s="85"/>
      <c r="AH12" s="85"/>
    </row>
    <row r="13" spans="1:34" ht="13.5" thickTop="1" x14ac:dyDescent="0.2">
      <c r="A13" s="86"/>
      <c r="B13" s="435" t="s">
        <v>45</v>
      </c>
      <c r="C13" s="436" t="s">
        <v>33</v>
      </c>
      <c r="D13" s="436" t="s">
        <v>33</v>
      </c>
      <c r="E13" s="437" t="s">
        <v>134</v>
      </c>
      <c r="F13" s="87"/>
      <c r="G13" s="88"/>
      <c r="H13" s="89"/>
      <c r="I13" s="90"/>
      <c r="J13" s="91"/>
      <c r="K13" s="92"/>
      <c r="L13" s="91"/>
      <c r="M13" s="91"/>
      <c r="N13" s="95"/>
      <c r="O13" s="95"/>
      <c r="P13" s="95"/>
      <c r="Q13" s="91"/>
      <c r="R13" s="92"/>
      <c r="S13" s="92"/>
      <c r="T13" s="91"/>
      <c r="U13" s="91"/>
      <c r="V13" s="93"/>
      <c r="W13" s="431"/>
      <c r="X13" s="431"/>
      <c r="Y13" s="431"/>
      <c r="Z13" s="94" t="s">
        <v>51</v>
      </c>
      <c r="AA13" s="431"/>
      <c r="AB13" s="431"/>
      <c r="AC13" s="431"/>
      <c r="AD13" s="95"/>
      <c r="AE13" s="95"/>
      <c r="AF13" s="96"/>
      <c r="AG13" s="96"/>
      <c r="AH13" s="96"/>
    </row>
    <row r="14" spans="1:34" x14ac:dyDescent="0.2">
      <c r="A14" s="97"/>
      <c r="B14" s="438" t="s">
        <v>46</v>
      </c>
      <c r="C14" s="436" t="s">
        <v>33</v>
      </c>
      <c r="D14" s="436" t="s">
        <v>33</v>
      </c>
      <c r="E14" s="439" t="s">
        <v>131</v>
      </c>
      <c r="F14" s="98"/>
      <c r="G14" s="88"/>
      <c r="H14" s="99"/>
      <c r="I14" s="90"/>
      <c r="J14" s="90"/>
      <c r="K14" s="92"/>
      <c r="L14" s="91"/>
      <c r="M14" s="91"/>
      <c r="N14" s="95"/>
      <c r="O14" s="95"/>
      <c r="P14" s="95"/>
      <c r="Q14" s="91"/>
      <c r="R14" s="92"/>
      <c r="S14" s="92"/>
      <c r="T14" s="91"/>
      <c r="U14" s="91"/>
      <c r="V14" s="93"/>
      <c r="W14" s="431"/>
      <c r="X14" s="431"/>
      <c r="Y14" s="431"/>
      <c r="Z14" s="94" t="s">
        <v>51</v>
      </c>
      <c r="AA14" s="431"/>
      <c r="AB14" s="431"/>
      <c r="AC14" s="431"/>
      <c r="AD14" s="100"/>
      <c r="AE14" s="100"/>
      <c r="AF14" s="96"/>
      <c r="AG14" s="96"/>
      <c r="AH14" s="96"/>
    </row>
    <row r="15" spans="1:34" x14ac:dyDescent="0.2">
      <c r="A15" s="101"/>
      <c r="B15" s="438" t="s">
        <v>47</v>
      </c>
      <c r="C15" s="436" t="s">
        <v>33</v>
      </c>
      <c r="D15" s="436" t="s">
        <v>33</v>
      </c>
      <c r="E15" s="440" t="s">
        <v>132</v>
      </c>
      <c r="F15" s="98"/>
      <c r="G15" s="88"/>
      <c r="H15" s="99"/>
      <c r="I15" s="90"/>
      <c r="J15" s="90"/>
      <c r="K15" s="92"/>
      <c r="L15" s="91"/>
      <c r="M15" s="91"/>
      <c r="N15" s="95"/>
      <c r="O15" s="95"/>
      <c r="P15" s="95"/>
      <c r="Q15" s="91"/>
      <c r="R15" s="92"/>
      <c r="S15" s="92"/>
      <c r="T15" s="91"/>
      <c r="U15" s="91"/>
      <c r="V15" s="93"/>
      <c r="W15" s="431"/>
      <c r="X15" s="431"/>
      <c r="Y15" s="431"/>
      <c r="Z15" s="94" t="s">
        <v>51</v>
      </c>
      <c r="AA15" s="431"/>
      <c r="AB15" s="431"/>
      <c r="AC15" s="431"/>
      <c r="AD15" s="100"/>
      <c r="AE15" s="100"/>
      <c r="AF15" s="96"/>
      <c r="AG15" s="96"/>
      <c r="AH15" s="96"/>
    </row>
    <row r="16" spans="1:34" x14ac:dyDescent="0.2">
      <c r="A16" s="101"/>
      <c r="B16" s="438" t="s">
        <v>48</v>
      </c>
      <c r="C16" s="436" t="s">
        <v>33</v>
      </c>
      <c r="D16" s="436" t="s">
        <v>33</v>
      </c>
      <c r="E16" s="440" t="s">
        <v>133</v>
      </c>
      <c r="F16" s="98"/>
      <c r="G16" s="88"/>
      <c r="H16" s="99"/>
      <c r="I16" s="90"/>
      <c r="J16" s="90"/>
      <c r="K16" s="92"/>
      <c r="L16" s="91"/>
      <c r="M16" s="91"/>
      <c r="N16" s="95"/>
      <c r="O16" s="95"/>
      <c r="P16" s="95"/>
      <c r="Q16" s="91"/>
      <c r="R16" s="92"/>
      <c r="S16" s="92"/>
      <c r="T16" s="91"/>
      <c r="U16" s="91"/>
      <c r="V16" s="93"/>
      <c r="W16" s="431"/>
      <c r="X16" s="431"/>
      <c r="Y16" s="431"/>
      <c r="Z16" s="94" t="s">
        <v>51</v>
      </c>
      <c r="AA16" s="431"/>
      <c r="AB16" s="431"/>
      <c r="AC16" s="431"/>
      <c r="AD16" s="100"/>
      <c r="AE16" s="100"/>
      <c r="AF16" s="96"/>
      <c r="AG16" s="96"/>
      <c r="AH16" s="96"/>
    </row>
    <row r="17" spans="1:34" x14ac:dyDescent="0.2">
      <c r="A17" s="101"/>
      <c r="B17" s="438"/>
      <c r="C17" s="436" t="s">
        <v>33</v>
      </c>
      <c r="D17" s="436" t="s">
        <v>33</v>
      </c>
      <c r="E17" s="440"/>
      <c r="F17" s="98"/>
      <c r="G17" s="88"/>
      <c r="H17" s="99"/>
      <c r="I17" s="90"/>
      <c r="J17" s="90"/>
      <c r="K17" s="92"/>
      <c r="L17" s="91"/>
      <c r="M17" s="91"/>
      <c r="N17" s="95"/>
      <c r="O17" s="95"/>
      <c r="P17" s="95"/>
      <c r="Q17" s="91"/>
      <c r="R17" s="92"/>
      <c r="S17" s="92"/>
      <c r="T17" s="91"/>
      <c r="U17" s="91"/>
      <c r="V17" s="93"/>
      <c r="W17" s="431"/>
      <c r="X17" s="431"/>
      <c r="Y17" s="431"/>
      <c r="Z17" s="94" t="s">
        <v>51</v>
      </c>
      <c r="AA17" s="431"/>
      <c r="AB17" s="431"/>
      <c r="AC17" s="431"/>
      <c r="AD17" s="100"/>
      <c r="AE17" s="100"/>
      <c r="AF17" s="96"/>
      <c r="AG17" s="96"/>
      <c r="AH17" s="96"/>
    </row>
    <row r="18" spans="1:34" x14ac:dyDescent="0.2">
      <c r="A18" s="675">
        <v>42897</v>
      </c>
      <c r="B18" s="526" t="s">
        <v>429</v>
      </c>
      <c r="C18" s="514" t="s">
        <v>182</v>
      </c>
      <c r="D18" s="515"/>
      <c r="E18" s="515" t="s">
        <v>438</v>
      </c>
      <c r="F18" s="516">
        <f>IF(B18="","",F17+1)</f>
        <v>1</v>
      </c>
      <c r="G18" s="517" t="s">
        <v>62</v>
      </c>
      <c r="H18" s="518"/>
      <c r="I18" s="519">
        <v>1</v>
      </c>
      <c r="J18" s="519">
        <v>0.1</v>
      </c>
      <c r="K18" s="520"/>
      <c r="L18" s="521"/>
      <c r="M18" s="521" t="s">
        <v>430</v>
      </c>
      <c r="N18" s="522">
        <v>42897</v>
      </c>
      <c r="O18" s="522">
        <v>42897</v>
      </c>
      <c r="P18" s="522">
        <v>42897</v>
      </c>
      <c r="Q18" s="548" t="s">
        <v>432</v>
      </c>
      <c r="R18" s="520" t="s">
        <v>431</v>
      </c>
      <c r="S18" s="520" t="s">
        <v>433</v>
      </c>
      <c r="T18" s="530" t="s">
        <v>434</v>
      </c>
      <c r="U18" s="530" t="s">
        <v>435</v>
      </c>
      <c r="V18" s="550">
        <v>31</v>
      </c>
      <c r="W18" s="523">
        <v>42</v>
      </c>
      <c r="X18" s="523">
        <v>52</v>
      </c>
      <c r="Y18" s="523">
        <v>22</v>
      </c>
      <c r="Z18" s="524" t="s">
        <v>114</v>
      </c>
      <c r="AA18" s="523">
        <v>109</v>
      </c>
      <c r="AB18" s="523">
        <v>40</v>
      </c>
      <c r="AC18" s="523">
        <v>18</v>
      </c>
      <c r="AD18" s="525" t="s">
        <v>415</v>
      </c>
      <c r="AE18" s="525" t="s">
        <v>415</v>
      </c>
    </row>
    <row r="19" spans="1:34" x14ac:dyDescent="0.2">
      <c r="A19" s="513">
        <v>42897</v>
      </c>
      <c r="B19" s="526" t="s">
        <v>436</v>
      </c>
      <c r="C19" s="514" t="s">
        <v>183</v>
      </c>
      <c r="D19" s="515"/>
      <c r="E19" s="515" t="s">
        <v>134</v>
      </c>
      <c r="F19" s="516">
        <f>IF(B19="","",F18+1)</f>
        <v>2</v>
      </c>
      <c r="G19" s="517" t="s">
        <v>60</v>
      </c>
      <c r="H19" s="518"/>
      <c r="I19" s="519"/>
      <c r="J19" s="519"/>
      <c r="K19" s="520">
        <v>1</v>
      </c>
      <c r="L19" s="521">
        <v>0.1</v>
      </c>
      <c r="M19" s="521" t="s">
        <v>437</v>
      </c>
      <c r="N19" s="522">
        <v>42898</v>
      </c>
      <c r="O19" s="522">
        <v>42898</v>
      </c>
      <c r="P19" s="522">
        <v>42902</v>
      </c>
      <c r="Q19" s="548" t="s">
        <v>432</v>
      </c>
      <c r="R19" s="520" t="s">
        <v>431</v>
      </c>
      <c r="S19" s="520" t="s">
        <v>433</v>
      </c>
      <c r="T19" s="521" t="s">
        <v>389</v>
      </c>
      <c r="U19" s="521" t="s">
        <v>439</v>
      </c>
      <c r="V19" s="551">
        <v>36</v>
      </c>
      <c r="W19" s="523">
        <v>43</v>
      </c>
      <c r="X19" s="523">
        <v>18</v>
      </c>
      <c r="Y19" s="523">
        <v>11</v>
      </c>
      <c r="Z19" s="524" t="s">
        <v>114</v>
      </c>
      <c r="AA19" s="523">
        <v>110</v>
      </c>
      <c r="AB19" s="523">
        <v>28</v>
      </c>
      <c r="AC19" s="523">
        <v>46</v>
      </c>
      <c r="AD19" s="525" t="s">
        <v>415</v>
      </c>
      <c r="AE19" s="525" t="s">
        <v>415</v>
      </c>
    </row>
    <row r="20" spans="1:34" x14ac:dyDescent="0.2">
      <c r="A20" s="513">
        <v>42913</v>
      </c>
      <c r="B20" s="526" t="s">
        <v>469</v>
      </c>
      <c r="C20" s="514" t="s">
        <v>184</v>
      </c>
      <c r="D20" s="515"/>
      <c r="E20" s="515"/>
      <c r="F20" s="516">
        <f t="shared" ref="F20:F76" si="0">IF(B20="","",F19+1)</f>
        <v>3</v>
      </c>
      <c r="G20" s="517" t="s">
        <v>59</v>
      </c>
      <c r="H20" s="518"/>
      <c r="I20" s="519">
        <v>1</v>
      </c>
      <c r="J20" s="519">
        <v>0.1</v>
      </c>
      <c r="K20" s="520"/>
      <c r="L20" s="521"/>
      <c r="M20" s="521"/>
      <c r="N20" s="522">
        <v>42913</v>
      </c>
      <c r="O20" s="522">
        <v>42913</v>
      </c>
      <c r="P20" s="522">
        <v>42913</v>
      </c>
      <c r="Q20" s="548" t="s">
        <v>432</v>
      </c>
      <c r="R20" s="520" t="s">
        <v>431</v>
      </c>
      <c r="S20" s="520" t="s">
        <v>569</v>
      </c>
      <c r="T20" s="521" t="s">
        <v>470</v>
      </c>
      <c r="U20" s="521" t="s">
        <v>471</v>
      </c>
      <c r="V20" s="527" t="s">
        <v>472</v>
      </c>
      <c r="W20" s="523">
        <v>42</v>
      </c>
      <c r="X20" s="523">
        <v>49</v>
      </c>
      <c r="Y20" s="523">
        <v>57</v>
      </c>
      <c r="Z20" s="524" t="s">
        <v>114</v>
      </c>
      <c r="AA20" s="523">
        <v>110</v>
      </c>
      <c r="AB20" s="523">
        <v>53</v>
      </c>
      <c r="AC20" s="523">
        <v>46</v>
      </c>
      <c r="AD20" s="525" t="s">
        <v>415</v>
      </c>
      <c r="AE20" s="525" t="s">
        <v>415</v>
      </c>
    </row>
    <row r="21" spans="1:34" x14ac:dyDescent="0.2">
      <c r="A21" s="513">
        <v>42936</v>
      </c>
      <c r="B21" s="526" t="s">
        <v>511</v>
      </c>
      <c r="C21" s="514" t="s">
        <v>185</v>
      </c>
      <c r="D21" s="515"/>
      <c r="E21" s="515" t="s">
        <v>134</v>
      </c>
      <c r="F21" s="516">
        <f t="shared" si="0"/>
        <v>4</v>
      </c>
      <c r="G21" s="517" t="s">
        <v>61</v>
      </c>
      <c r="H21" s="518"/>
      <c r="I21" s="519"/>
      <c r="J21" s="519"/>
      <c r="K21" s="520">
        <v>1</v>
      </c>
      <c r="L21" s="521">
        <v>0.1</v>
      </c>
      <c r="M21" s="521" t="s">
        <v>512</v>
      </c>
      <c r="N21" s="522">
        <v>42936</v>
      </c>
      <c r="O21" s="522">
        <v>42938</v>
      </c>
      <c r="P21" s="522">
        <v>42941</v>
      </c>
      <c r="Q21" s="548" t="s">
        <v>432</v>
      </c>
      <c r="R21" s="520" t="s">
        <v>431</v>
      </c>
      <c r="S21" s="520" t="s">
        <v>489</v>
      </c>
      <c r="T21" s="521" t="s">
        <v>457</v>
      </c>
      <c r="U21" s="521" t="s">
        <v>513</v>
      </c>
      <c r="V21" s="527" t="s">
        <v>403</v>
      </c>
      <c r="W21" s="523">
        <v>43</v>
      </c>
      <c r="X21" s="523">
        <v>51</v>
      </c>
      <c r="Y21" s="523">
        <v>49</v>
      </c>
      <c r="Z21" s="524" t="s">
        <v>114</v>
      </c>
      <c r="AA21" s="523">
        <v>110</v>
      </c>
      <c r="AB21" s="523">
        <v>15</v>
      </c>
      <c r="AC21" s="523">
        <v>18</v>
      </c>
      <c r="AD21" s="525" t="s">
        <v>415</v>
      </c>
      <c r="AE21" s="525" t="s">
        <v>415</v>
      </c>
    </row>
    <row r="22" spans="1:34" x14ac:dyDescent="0.2">
      <c r="A22" s="513">
        <v>42948</v>
      </c>
      <c r="B22" s="526" t="s">
        <v>537</v>
      </c>
      <c r="C22" s="514" t="s">
        <v>186</v>
      </c>
      <c r="D22" s="515"/>
      <c r="E22" s="515" t="s">
        <v>568</v>
      </c>
      <c r="F22" s="516">
        <f t="shared" si="0"/>
        <v>5</v>
      </c>
      <c r="G22" s="517" t="s">
        <v>62</v>
      </c>
      <c r="H22" s="528"/>
      <c r="I22" s="519">
        <v>1</v>
      </c>
      <c r="J22" s="519">
        <v>0.1</v>
      </c>
      <c r="K22" s="520"/>
      <c r="L22" s="521"/>
      <c r="M22" s="521" t="s">
        <v>542</v>
      </c>
      <c r="N22" s="522">
        <v>42948</v>
      </c>
      <c r="O22" s="522">
        <v>42948</v>
      </c>
      <c r="P22" s="522">
        <v>42948</v>
      </c>
      <c r="Q22" s="548" t="s">
        <v>432</v>
      </c>
      <c r="R22" s="520" t="s">
        <v>431</v>
      </c>
      <c r="S22" s="520" t="s">
        <v>433</v>
      </c>
      <c r="T22" s="521" t="s">
        <v>543</v>
      </c>
      <c r="U22" s="521" t="s">
        <v>544</v>
      </c>
      <c r="V22" s="527" t="s">
        <v>545</v>
      </c>
      <c r="W22" s="523">
        <v>43</v>
      </c>
      <c r="X22" s="523">
        <v>17</v>
      </c>
      <c r="Y22" s="523">
        <v>10</v>
      </c>
      <c r="Z22" s="524" t="s">
        <v>114</v>
      </c>
      <c r="AA22" s="523">
        <v>109</v>
      </c>
      <c r="AB22" s="523">
        <v>50</v>
      </c>
      <c r="AC22" s="523">
        <v>37</v>
      </c>
      <c r="AD22" s="525" t="s">
        <v>415</v>
      </c>
      <c r="AE22" s="525" t="s">
        <v>415</v>
      </c>
    </row>
    <row r="23" spans="1:34" x14ac:dyDescent="0.2">
      <c r="A23" s="513">
        <v>42951</v>
      </c>
      <c r="B23" s="526" t="s">
        <v>576</v>
      </c>
      <c r="C23" s="514" t="s">
        <v>187</v>
      </c>
      <c r="D23" s="515"/>
      <c r="E23" s="515" t="s">
        <v>577</v>
      </c>
      <c r="F23" s="516">
        <f t="shared" si="0"/>
        <v>6</v>
      </c>
      <c r="G23" s="517" t="s">
        <v>57</v>
      </c>
      <c r="H23" s="518"/>
      <c r="I23" s="519">
        <v>1</v>
      </c>
      <c r="J23" s="519">
        <v>3600</v>
      </c>
      <c r="K23" s="520"/>
      <c r="L23" s="521"/>
      <c r="M23" s="521" t="s">
        <v>669</v>
      </c>
      <c r="N23" s="522">
        <v>43020</v>
      </c>
      <c r="O23" s="522">
        <v>43069</v>
      </c>
      <c r="P23" s="522"/>
      <c r="Q23" s="548" t="s">
        <v>578</v>
      </c>
      <c r="R23" s="520" t="s">
        <v>579</v>
      </c>
      <c r="S23" s="520" t="s">
        <v>580</v>
      </c>
      <c r="T23" s="521" t="s">
        <v>581</v>
      </c>
      <c r="U23" s="521" t="s">
        <v>390</v>
      </c>
      <c r="V23" s="527" t="s">
        <v>582</v>
      </c>
      <c r="W23" s="523">
        <v>42</v>
      </c>
      <c r="X23" s="523">
        <v>11</v>
      </c>
      <c r="Y23" s="523">
        <v>7</v>
      </c>
      <c r="Z23" s="524" t="s">
        <v>114</v>
      </c>
      <c r="AA23" s="523">
        <v>110</v>
      </c>
      <c r="AB23" s="523">
        <v>42</v>
      </c>
      <c r="AC23" s="523">
        <v>51</v>
      </c>
      <c r="AD23" s="525" t="s">
        <v>415</v>
      </c>
      <c r="AE23" s="525"/>
    </row>
    <row r="24" spans="1:34" x14ac:dyDescent="0.2">
      <c r="A24" s="513">
        <v>42953</v>
      </c>
      <c r="B24" s="526" t="s">
        <v>587</v>
      </c>
      <c r="C24" s="514" t="s">
        <v>188</v>
      </c>
      <c r="D24" s="515"/>
      <c r="E24" s="515" t="s">
        <v>629</v>
      </c>
      <c r="F24" s="516">
        <f t="shared" si="0"/>
        <v>7</v>
      </c>
      <c r="G24" s="517" t="s">
        <v>62</v>
      </c>
      <c r="H24" s="518"/>
      <c r="I24" s="519">
        <v>1</v>
      </c>
      <c r="J24" s="519">
        <v>0.1</v>
      </c>
      <c r="K24" s="520"/>
      <c r="L24" s="521"/>
      <c r="M24" s="521" t="s">
        <v>588</v>
      </c>
      <c r="N24" s="522">
        <v>42953</v>
      </c>
      <c r="O24" s="522">
        <v>42953</v>
      </c>
      <c r="P24" s="522">
        <v>42953</v>
      </c>
      <c r="Q24" s="548" t="s">
        <v>432</v>
      </c>
      <c r="R24" s="520" t="s">
        <v>431</v>
      </c>
      <c r="S24" s="520" t="s">
        <v>433</v>
      </c>
      <c r="T24" s="521" t="s">
        <v>589</v>
      </c>
      <c r="U24" s="521" t="s">
        <v>544</v>
      </c>
      <c r="V24" s="527" t="s">
        <v>497</v>
      </c>
      <c r="W24" s="523">
        <v>42</v>
      </c>
      <c r="X24" s="523">
        <v>58</v>
      </c>
      <c r="Y24" s="523">
        <v>31</v>
      </c>
      <c r="Z24" s="524" t="s">
        <v>114</v>
      </c>
      <c r="AA24" s="523">
        <v>109</v>
      </c>
      <c r="AB24" s="523">
        <v>47</v>
      </c>
      <c r="AC24" s="523">
        <v>42</v>
      </c>
      <c r="AD24" s="525" t="s">
        <v>415</v>
      </c>
      <c r="AE24" s="525" t="s">
        <v>415</v>
      </c>
    </row>
    <row r="25" spans="1:34" x14ac:dyDescent="0.2">
      <c r="A25" s="513">
        <v>42961</v>
      </c>
      <c r="B25" s="526" t="s">
        <v>610</v>
      </c>
      <c r="C25" s="514" t="s">
        <v>189</v>
      </c>
      <c r="D25" s="515"/>
      <c r="E25" s="515" t="s">
        <v>134</v>
      </c>
      <c r="F25" s="516">
        <f t="shared" si="0"/>
        <v>8</v>
      </c>
      <c r="G25" s="517" t="s">
        <v>59</v>
      </c>
      <c r="H25" s="518"/>
      <c r="I25" s="519"/>
      <c r="J25" s="519"/>
      <c r="K25" s="520">
        <v>1</v>
      </c>
      <c r="L25" s="521">
        <v>0.1</v>
      </c>
      <c r="M25" s="521" t="s">
        <v>611</v>
      </c>
      <c r="N25" s="522">
        <v>42961</v>
      </c>
      <c r="O25" s="522">
        <v>42961</v>
      </c>
      <c r="P25" s="522">
        <v>42962</v>
      </c>
      <c r="Q25" s="548" t="s">
        <v>432</v>
      </c>
      <c r="R25" s="520" t="s">
        <v>431</v>
      </c>
      <c r="S25" s="520" t="s">
        <v>433</v>
      </c>
      <c r="T25" s="521" t="s">
        <v>470</v>
      </c>
      <c r="U25" s="521" t="s">
        <v>471</v>
      </c>
      <c r="V25" s="527" t="s">
        <v>461</v>
      </c>
      <c r="W25" s="523">
        <v>42</v>
      </c>
      <c r="X25" s="523">
        <v>48</v>
      </c>
      <c r="Y25" s="523">
        <v>50</v>
      </c>
      <c r="Z25" s="524" t="s">
        <v>114</v>
      </c>
      <c r="AA25" s="523">
        <v>110</v>
      </c>
      <c r="AB25" s="523">
        <v>52</v>
      </c>
      <c r="AC25" s="523">
        <v>25</v>
      </c>
      <c r="AD25" s="525" t="s">
        <v>415</v>
      </c>
      <c r="AE25" s="525" t="s">
        <v>415</v>
      </c>
    </row>
    <row r="26" spans="1:34" x14ac:dyDescent="0.2">
      <c r="A26" s="513">
        <v>42962</v>
      </c>
      <c r="B26" s="526" t="s">
        <v>613</v>
      </c>
      <c r="C26" s="514" t="s">
        <v>190</v>
      </c>
      <c r="D26" s="515"/>
      <c r="E26" s="515" t="s">
        <v>134</v>
      </c>
      <c r="F26" s="516">
        <f t="shared" si="0"/>
        <v>9</v>
      </c>
      <c r="G26" s="517" t="s">
        <v>58</v>
      </c>
      <c r="H26" s="518"/>
      <c r="I26" s="519"/>
      <c r="J26" s="519"/>
      <c r="K26" s="520">
        <v>1</v>
      </c>
      <c r="L26" s="521">
        <v>0.1</v>
      </c>
      <c r="M26" s="521" t="s">
        <v>612</v>
      </c>
      <c r="N26" s="522">
        <v>42963</v>
      </c>
      <c r="O26" s="522">
        <v>42963</v>
      </c>
      <c r="P26" s="522">
        <v>42963</v>
      </c>
      <c r="Q26" s="548" t="s">
        <v>432</v>
      </c>
      <c r="R26" s="520" t="s">
        <v>431</v>
      </c>
      <c r="S26" s="520" t="s">
        <v>433</v>
      </c>
      <c r="T26" s="521" t="s">
        <v>543</v>
      </c>
      <c r="U26" s="521" t="s">
        <v>618</v>
      </c>
      <c r="V26" s="527" t="s">
        <v>497</v>
      </c>
      <c r="W26" s="523">
        <v>43</v>
      </c>
      <c r="X26" s="523">
        <v>13</v>
      </c>
      <c r="Y26" s="523">
        <v>36</v>
      </c>
      <c r="Z26" s="524" t="s">
        <v>114</v>
      </c>
      <c r="AA26" s="523">
        <v>110</v>
      </c>
      <c r="AB26" s="523">
        <v>12</v>
      </c>
      <c r="AC26" s="523">
        <v>50</v>
      </c>
      <c r="AD26" s="525" t="s">
        <v>415</v>
      </c>
      <c r="AE26" s="525" t="s">
        <v>415</v>
      </c>
    </row>
    <row r="27" spans="1:34" x14ac:dyDescent="0.2">
      <c r="A27" s="513">
        <v>42968</v>
      </c>
      <c r="B27" s="526" t="s">
        <v>633</v>
      </c>
      <c r="C27" s="514" t="s">
        <v>191</v>
      </c>
      <c r="D27" s="515"/>
      <c r="E27" s="529" t="s">
        <v>646</v>
      </c>
      <c r="F27" s="516">
        <f t="shared" si="0"/>
        <v>10</v>
      </c>
      <c r="G27" s="517" t="s">
        <v>60</v>
      </c>
      <c r="H27" s="518"/>
      <c r="I27" s="519">
        <v>1</v>
      </c>
      <c r="J27" s="519">
        <v>0.65</v>
      </c>
      <c r="K27" s="520"/>
      <c r="L27" s="521"/>
      <c r="M27" s="530" t="s">
        <v>636</v>
      </c>
      <c r="N27" s="604">
        <v>42970</v>
      </c>
      <c r="O27" s="598">
        <v>42971</v>
      </c>
      <c r="P27" s="522">
        <v>42971</v>
      </c>
      <c r="Q27" s="548" t="s">
        <v>639</v>
      </c>
      <c r="R27" s="520" t="s">
        <v>640</v>
      </c>
      <c r="S27" s="520" t="s">
        <v>433</v>
      </c>
      <c r="T27" s="530" t="s">
        <v>543</v>
      </c>
      <c r="U27" s="530" t="s">
        <v>390</v>
      </c>
      <c r="V27" s="531" t="s">
        <v>464</v>
      </c>
      <c r="W27" s="523">
        <v>43</v>
      </c>
      <c r="X27" s="523">
        <v>13</v>
      </c>
      <c r="Y27" s="523">
        <v>40</v>
      </c>
      <c r="Z27" s="524" t="s">
        <v>114</v>
      </c>
      <c r="AA27" s="523">
        <v>110</v>
      </c>
      <c r="AB27" s="523">
        <v>50</v>
      </c>
      <c r="AC27" s="523">
        <v>58</v>
      </c>
      <c r="AD27" s="525" t="s">
        <v>415</v>
      </c>
      <c r="AE27" s="525" t="s">
        <v>415</v>
      </c>
    </row>
    <row r="28" spans="1:34" x14ac:dyDescent="0.2">
      <c r="A28" s="513">
        <v>42969</v>
      </c>
      <c r="B28" s="532" t="s">
        <v>522</v>
      </c>
      <c r="C28" s="514" t="s">
        <v>192</v>
      </c>
      <c r="D28" s="515"/>
      <c r="E28" s="529" t="s">
        <v>635</v>
      </c>
      <c r="F28" s="516">
        <f t="shared" si="0"/>
        <v>11</v>
      </c>
      <c r="G28" s="517" t="s">
        <v>60</v>
      </c>
      <c r="H28" s="518"/>
      <c r="I28" s="519">
        <v>1</v>
      </c>
      <c r="J28" s="519">
        <v>0.1</v>
      </c>
      <c r="K28" s="520"/>
      <c r="L28" s="533"/>
      <c r="M28" s="521" t="s">
        <v>637</v>
      </c>
      <c r="N28" s="522">
        <v>42969</v>
      </c>
      <c r="O28" s="522">
        <v>42969</v>
      </c>
      <c r="P28" s="522">
        <v>42969</v>
      </c>
      <c r="Q28" s="548" t="s">
        <v>432</v>
      </c>
      <c r="R28" s="520" t="s">
        <v>431</v>
      </c>
      <c r="S28" s="520" t="s">
        <v>634</v>
      </c>
      <c r="T28" s="521" t="s">
        <v>416</v>
      </c>
      <c r="U28" s="521" t="s">
        <v>439</v>
      </c>
      <c r="V28" s="527" t="s">
        <v>638</v>
      </c>
      <c r="W28" s="523">
        <v>43</v>
      </c>
      <c r="X28" s="523">
        <v>46</v>
      </c>
      <c r="Y28" s="523">
        <v>6</v>
      </c>
      <c r="Z28" s="524" t="s">
        <v>114</v>
      </c>
      <c r="AA28" s="523">
        <v>110</v>
      </c>
      <c r="AB28" s="523">
        <v>29</v>
      </c>
      <c r="AC28" s="523">
        <v>2</v>
      </c>
      <c r="AD28" s="525" t="s">
        <v>415</v>
      </c>
      <c r="AE28" s="525" t="s">
        <v>415</v>
      </c>
    </row>
    <row r="29" spans="1:34" x14ac:dyDescent="0.2">
      <c r="A29" s="513">
        <v>42973</v>
      </c>
      <c r="B29" s="526" t="s">
        <v>644</v>
      </c>
      <c r="C29" s="514" t="s">
        <v>193</v>
      </c>
      <c r="D29" s="529"/>
      <c r="E29" s="529" t="s">
        <v>645</v>
      </c>
      <c r="F29" s="516">
        <f t="shared" si="0"/>
        <v>12</v>
      </c>
      <c r="G29" s="517" t="s">
        <v>62</v>
      </c>
      <c r="H29" s="518"/>
      <c r="I29" s="519">
        <v>1</v>
      </c>
      <c r="J29" s="519">
        <v>0.1</v>
      </c>
      <c r="K29" s="520"/>
      <c r="L29" s="533"/>
      <c r="M29" s="530" t="s">
        <v>430</v>
      </c>
      <c r="N29" s="598">
        <v>42973</v>
      </c>
      <c r="O29" s="598">
        <v>42973</v>
      </c>
      <c r="P29" s="522">
        <v>42974</v>
      </c>
      <c r="Q29" s="548" t="s">
        <v>432</v>
      </c>
      <c r="R29" s="520" t="s">
        <v>431</v>
      </c>
      <c r="S29" s="520" t="s">
        <v>634</v>
      </c>
      <c r="T29" s="530" t="s">
        <v>589</v>
      </c>
      <c r="U29" s="530" t="s">
        <v>544</v>
      </c>
      <c r="V29" s="531" t="s">
        <v>517</v>
      </c>
      <c r="W29" s="523">
        <v>42</v>
      </c>
      <c r="X29" s="523">
        <v>59</v>
      </c>
      <c r="Y29" s="523">
        <v>37</v>
      </c>
      <c r="Z29" s="524" t="s">
        <v>114</v>
      </c>
      <c r="AA29" s="523">
        <v>109</v>
      </c>
      <c r="AB29" s="523">
        <v>46</v>
      </c>
      <c r="AC29" s="523">
        <v>6</v>
      </c>
      <c r="AD29" s="525" t="s">
        <v>415</v>
      </c>
      <c r="AE29" s="525" t="s">
        <v>415</v>
      </c>
    </row>
    <row r="30" spans="1:34" x14ac:dyDescent="0.2">
      <c r="A30" s="534">
        <v>42977</v>
      </c>
      <c r="B30" s="535" t="s">
        <v>468</v>
      </c>
      <c r="C30" s="514" t="s">
        <v>194</v>
      </c>
      <c r="D30" s="529"/>
      <c r="E30" s="529" t="s">
        <v>134</v>
      </c>
      <c r="F30" s="516">
        <f t="shared" si="0"/>
        <v>13</v>
      </c>
      <c r="G30" s="517" t="s">
        <v>60</v>
      </c>
      <c r="H30" s="518"/>
      <c r="I30" s="536"/>
      <c r="J30" s="536"/>
      <c r="K30" s="537">
        <v>1</v>
      </c>
      <c r="L30" s="538">
        <v>0.1</v>
      </c>
      <c r="M30" s="539" t="s">
        <v>437</v>
      </c>
      <c r="N30" s="603">
        <v>42977</v>
      </c>
      <c r="O30" s="599">
        <v>42978</v>
      </c>
      <c r="P30" s="525">
        <v>42978</v>
      </c>
      <c r="Q30" s="548" t="s">
        <v>432</v>
      </c>
      <c r="R30" s="537" t="s">
        <v>431</v>
      </c>
      <c r="S30" s="520" t="s">
        <v>433</v>
      </c>
      <c r="T30" s="539" t="s">
        <v>400</v>
      </c>
      <c r="U30" s="539" t="s">
        <v>390</v>
      </c>
      <c r="V30" s="540" t="s">
        <v>652</v>
      </c>
      <c r="W30" s="515">
        <v>43</v>
      </c>
      <c r="X30" s="515">
        <v>30</v>
      </c>
      <c r="Y30" s="515">
        <v>16</v>
      </c>
      <c r="Z30" s="524" t="s">
        <v>114</v>
      </c>
      <c r="AA30" s="515">
        <v>110</v>
      </c>
      <c r="AB30" s="515">
        <v>55</v>
      </c>
      <c r="AC30" s="515">
        <v>15</v>
      </c>
      <c r="AD30" s="525" t="s">
        <v>415</v>
      </c>
      <c r="AE30" s="525" t="s">
        <v>415</v>
      </c>
    </row>
    <row r="31" spans="1:34" x14ac:dyDescent="0.2">
      <c r="A31" s="534">
        <v>42981</v>
      </c>
      <c r="B31" s="541" t="s">
        <v>664</v>
      </c>
      <c r="C31" s="514" t="s">
        <v>195</v>
      </c>
      <c r="D31" s="529"/>
      <c r="E31" s="529" t="s">
        <v>667</v>
      </c>
      <c r="F31" s="516">
        <f t="shared" si="0"/>
        <v>14</v>
      </c>
      <c r="G31" s="517" t="s">
        <v>57</v>
      </c>
      <c r="H31" s="518"/>
      <c r="I31" s="536">
        <v>1</v>
      </c>
      <c r="J31" s="536">
        <v>0.7</v>
      </c>
      <c r="K31" s="537"/>
      <c r="L31" s="538"/>
      <c r="M31" s="539" t="s">
        <v>676</v>
      </c>
      <c r="N31" s="599">
        <v>42983</v>
      </c>
      <c r="O31" s="599">
        <v>42984</v>
      </c>
      <c r="P31" s="525">
        <v>42984</v>
      </c>
      <c r="Q31" s="548" t="s">
        <v>432</v>
      </c>
      <c r="R31" s="537" t="s">
        <v>431</v>
      </c>
      <c r="S31" s="520" t="s">
        <v>580</v>
      </c>
      <c r="T31" s="539" t="s">
        <v>654</v>
      </c>
      <c r="U31" s="539" t="s">
        <v>401</v>
      </c>
      <c r="V31" s="540" t="s">
        <v>655</v>
      </c>
      <c r="W31" s="515">
        <v>42</v>
      </c>
      <c r="X31" s="515">
        <v>38</v>
      </c>
      <c r="Y31" s="515">
        <v>34</v>
      </c>
      <c r="Z31" s="524" t="s">
        <v>114</v>
      </c>
      <c r="AA31" s="515">
        <v>110</v>
      </c>
      <c r="AB31" s="515">
        <v>42</v>
      </c>
      <c r="AC31" s="515">
        <v>12</v>
      </c>
      <c r="AD31" s="525" t="s">
        <v>415</v>
      </c>
      <c r="AE31" s="525" t="s">
        <v>415</v>
      </c>
    </row>
    <row r="32" spans="1:34" x14ac:dyDescent="0.2">
      <c r="A32" s="513">
        <v>42987</v>
      </c>
      <c r="B32" s="526" t="s">
        <v>663</v>
      </c>
      <c r="C32" s="514" t="s">
        <v>196</v>
      </c>
      <c r="D32" s="529"/>
      <c r="E32" s="529" t="s">
        <v>665</v>
      </c>
      <c r="F32" s="516">
        <f t="shared" si="0"/>
        <v>15</v>
      </c>
      <c r="G32" s="517" t="s">
        <v>60</v>
      </c>
      <c r="H32" s="518"/>
      <c r="I32" s="536">
        <v>1</v>
      </c>
      <c r="J32" s="536">
        <v>54</v>
      </c>
      <c r="K32" s="537"/>
      <c r="L32" s="538"/>
      <c r="M32" s="538" t="s">
        <v>636</v>
      </c>
      <c r="N32" s="525">
        <v>42989</v>
      </c>
      <c r="O32" s="525">
        <v>42990</v>
      </c>
      <c r="P32" s="525">
        <v>42993</v>
      </c>
      <c r="Q32" s="548" t="s">
        <v>432</v>
      </c>
      <c r="R32" s="542" t="s">
        <v>431</v>
      </c>
      <c r="S32" s="520" t="s">
        <v>489</v>
      </c>
      <c r="T32" s="538" t="s">
        <v>476</v>
      </c>
      <c r="U32" s="538" t="s">
        <v>401</v>
      </c>
      <c r="V32" s="543" t="s">
        <v>392</v>
      </c>
      <c r="W32" s="515">
        <v>43</v>
      </c>
      <c r="X32" s="515">
        <v>25</v>
      </c>
      <c r="Y32" s="515">
        <v>10</v>
      </c>
      <c r="Z32" s="524" t="s">
        <v>114</v>
      </c>
      <c r="AA32" s="515">
        <v>110</v>
      </c>
      <c r="AB32" s="515">
        <v>46</v>
      </c>
      <c r="AC32" s="515">
        <v>24</v>
      </c>
      <c r="AD32" s="525" t="s">
        <v>415</v>
      </c>
      <c r="AE32" s="525" t="s">
        <v>415</v>
      </c>
    </row>
    <row r="33" spans="1:31" x14ac:dyDescent="0.2">
      <c r="A33" s="544">
        <v>42988</v>
      </c>
      <c r="B33" s="526" t="s">
        <v>437</v>
      </c>
      <c r="C33" s="514" t="s">
        <v>197</v>
      </c>
      <c r="D33" s="529"/>
      <c r="E33" s="529" t="s">
        <v>668</v>
      </c>
      <c r="F33" s="516">
        <f t="shared" si="0"/>
        <v>16</v>
      </c>
      <c r="G33" s="517" t="s">
        <v>57</v>
      </c>
      <c r="H33" s="518"/>
      <c r="I33" s="536">
        <v>1</v>
      </c>
      <c r="J33" s="536">
        <v>0.1</v>
      </c>
      <c r="K33" s="537"/>
      <c r="L33" s="538"/>
      <c r="M33" s="538" t="s">
        <v>666</v>
      </c>
      <c r="N33" s="525">
        <v>42988</v>
      </c>
      <c r="O33" s="525">
        <v>42988</v>
      </c>
      <c r="P33" s="525">
        <v>42988</v>
      </c>
      <c r="Q33" s="548" t="s">
        <v>432</v>
      </c>
      <c r="R33" s="542" t="s">
        <v>431</v>
      </c>
      <c r="S33" s="520" t="s">
        <v>433</v>
      </c>
      <c r="T33" s="538" t="s">
        <v>654</v>
      </c>
      <c r="U33" s="538" t="s">
        <v>390</v>
      </c>
      <c r="V33" s="543" t="s">
        <v>582</v>
      </c>
      <c r="W33" s="515">
        <v>42</v>
      </c>
      <c r="X33" s="515">
        <v>31</v>
      </c>
      <c r="Y33" s="515">
        <v>56</v>
      </c>
      <c r="Z33" s="524" t="s">
        <v>114</v>
      </c>
      <c r="AA33" s="515">
        <v>110</v>
      </c>
      <c r="AB33" s="515">
        <v>44</v>
      </c>
      <c r="AC33" s="515">
        <v>33</v>
      </c>
      <c r="AD33" s="525" t="s">
        <v>415</v>
      </c>
      <c r="AE33" s="525" t="s">
        <v>415</v>
      </c>
    </row>
    <row r="34" spans="1:31" x14ac:dyDescent="0.2">
      <c r="A34" s="108">
        <v>42990</v>
      </c>
      <c r="B34" s="494" t="s">
        <v>670</v>
      </c>
      <c r="C34" s="514" t="s">
        <v>198</v>
      </c>
      <c r="D34" s="485"/>
      <c r="E34" s="485" t="s">
        <v>671</v>
      </c>
      <c r="F34" s="516">
        <f t="shared" si="0"/>
        <v>17</v>
      </c>
      <c r="G34" s="88" t="s">
        <v>59</v>
      </c>
      <c r="H34" s="118"/>
      <c r="I34" s="110">
        <v>1</v>
      </c>
      <c r="J34" s="110">
        <v>0.1</v>
      </c>
      <c r="K34" s="113"/>
      <c r="L34" s="111"/>
      <c r="M34" s="111" t="s">
        <v>701</v>
      </c>
      <c r="N34" s="100">
        <v>42990</v>
      </c>
      <c r="O34" s="100">
        <v>42990</v>
      </c>
      <c r="P34" s="100">
        <v>42990</v>
      </c>
      <c r="Q34" s="549" t="s">
        <v>432</v>
      </c>
      <c r="R34" s="113" t="s">
        <v>431</v>
      </c>
      <c r="S34" s="92" t="s">
        <v>433</v>
      </c>
      <c r="T34" s="111" t="s">
        <v>589</v>
      </c>
      <c r="U34" s="111" t="s">
        <v>471</v>
      </c>
      <c r="V34" s="115" t="s">
        <v>402</v>
      </c>
      <c r="W34" s="103">
        <v>42</v>
      </c>
      <c r="X34" s="103">
        <v>58</v>
      </c>
      <c r="Y34" s="103">
        <v>20</v>
      </c>
      <c r="Z34" s="524" t="s">
        <v>114</v>
      </c>
      <c r="AA34" s="103">
        <v>110</v>
      </c>
      <c r="AB34" s="103">
        <v>55</v>
      </c>
      <c r="AC34" s="103">
        <v>29</v>
      </c>
      <c r="AD34" s="525" t="s">
        <v>415</v>
      </c>
      <c r="AE34" s="100" t="s">
        <v>415</v>
      </c>
    </row>
    <row r="35" spans="1:31" ht="38.25" x14ac:dyDescent="0.2">
      <c r="A35" s="102">
        <v>42995</v>
      </c>
      <c r="B35" s="107" t="s">
        <v>683</v>
      </c>
      <c r="C35" s="514" t="s">
        <v>199</v>
      </c>
      <c r="D35" s="485"/>
      <c r="E35" s="485" t="s">
        <v>134</v>
      </c>
      <c r="F35" s="516">
        <f t="shared" si="0"/>
        <v>18</v>
      </c>
      <c r="G35" s="88" t="s">
        <v>57</v>
      </c>
      <c r="H35" s="118"/>
      <c r="I35" s="110"/>
      <c r="J35" s="110"/>
      <c r="K35" s="113">
        <v>1</v>
      </c>
      <c r="L35" s="111">
        <v>0.1</v>
      </c>
      <c r="M35" s="737" t="s">
        <v>679</v>
      </c>
      <c r="N35" s="100">
        <v>42995</v>
      </c>
      <c r="O35" s="100">
        <v>42995</v>
      </c>
      <c r="P35" s="100">
        <v>42997</v>
      </c>
      <c r="Q35" s="549" t="s">
        <v>432</v>
      </c>
      <c r="R35" s="113" t="s">
        <v>431</v>
      </c>
      <c r="S35" s="92" t="s">
        <v>433</v>
      </c>
      <c r="T35" s="111" t="s">
        <v>654</v>
      </c>
      <c r="U35" s="111" t="s">
        <v>401</v>
      </c>
      <c r="V35" s="115" t="s">
        <v>638</v>
      </c>
      <c r="W35" s="103">
        <v>42</v>
      </c>
      <c r="X35" s="103">
        <v>28</v>
      </c>
      <c r="Y35" s="103">
        <v>53</v>
      </c>
      <c r="Z35" s="524" t="s">
        <v>114</v>
      </c>
      <c r="AA35" s="103">
        <v>110</v>
      </c>
      <c r="AB35" s="103">
        <v>35</v>
      </c>
      <c r="AC35" s="103">
        <v>30</v>
      </c>
      <c r="AD35" s="525" t="s">
        <v>415</v>
      </c>
      <c r="AE35" s="100" t="s">
        <v>415</v>
      </c>
    </row>
    <row r="36" spans="1:31" x14ac:dyDescent="0.2">
      <c r="A36" s="108">
        <v>42995</v>
      </c>
      <c r="B36" s="109" t="s">
        <v>677</v>
      </c>
      <c r="C36" s="514" t="s">
        <v>200</v>
      </c>
      <c r="D36" s="485"/>
      <c r="E36" s="485" t="s">
        <v>134</v>
      </c>
      <c r="F36" s="516">
        <f t="shared" si="0"/>
        <v>19</v>
      </c>
      <c r="G36" s="88" t="s">
        <v>60</v>
      </c>
      <c r="H36" s="491"/>
      <c r="I36" s="116"/>
      <c r="J36" s="116"/>
      <c r="K36" s="114">
        <v>1</v>
      </c>
      <c r="L36" s="117">
        <v>0.1</v>
      </c>
      <c r="M36" s="103" t="s">
        <v>680</v>
      </c>
      <c r="N36" s="600">
        <v>42995</v>
      </c>
      <c r="O36" s="600">
        <v>42996</v>
      </c>
      <c r="P36" s="120">
        <v>42996</v>
      </c>
      <c r="Q36" s="549" t="s">
        <v>432</v>
      </c>
      <c r="R36" s="118" t="s">
        <v>431</v>
      </c>
      <c r="S36" s="92" t="s">
        <v>634</v>
      </c>
      <c r="T36" s="103" t="s">
        <v>682</v>
      </c>
      <c r="U36" s="103" t="s">
        <v>471</v>
      </c>
      <c r="V36" s="119" t="s">
        <v>462</v>
      </c>
      <c r="W36" s="432">
        <v>43</v>
      </c>
      <c r="X36" s="432">
        <v>12</v>
      </c>
      <c r="Y36" s="432">
        <v>21</v>
      </c>
      <c r="Z36" s="524" t="s">
        <v>114</v>
      </c>
      <c r="AA36" s="432">
        <v>110</v>
      </c>
      <c r="AB36" s="432">
        <v>56</v>
      </c>
      <c r="AC36" s="432">
        <v>25</v>
      </c>
      <c r="AD36" s="100" t="s">
        <v>415</v>
      </c>
      <c r="AE36" s="100" t="s">
        <v>415</v>
      </c>
    </row>
    <row r="37" spans="1:31" x14ac:dyDescent="0.2">
      <c r="A37" s="102">
        <v>42995</v>
      </c>
      <c r="B37" s="107" t="s">
        <v>678</v>
      </c>
      <c r="C37" s="514" t="s">
        <v>201</v>
      </c>
      <c r="D37" s="485"/>
      <c r="E37" s="485" t="s">
        <v>134</v>
      </c>
      <c r="F37" s="516">
        <f t="shared" si="0"/>
        <v>20</v>
      </c>
      <c r="G37" s="88" t="s">
        <v>59</v>
      </c>
      <c r="H37" s="118"/>
      <c r="I37" s="110">
        <v>1</v>
      </c>
      <c r="J37" s="110">
        <v>0.1</v>
      </c>
      <c r="K37" s="113"/>
      <c r="L37" s="111"/>
      <c r="M37" s="111" t="s">
        <v>681</v>
      </c>
      <c r="N37" s="100">
        <v>42995</v>
      </c>
      <c r="O37" s="100">
        <v>42996</v>
      </c>
      <c r="P37" s="100">
        <v>42996</v>
      </c>
      <c r="Q37" s="549" t="s">
        <v>432</v>
      </c>
      <c r="R37" s="113" t="s">
        <v>431</v>
      </c>
      <c r="S37" s="92" t="s">
        <v>634</v>
      </c>
      <c r="T37" s="111" t="s">
        <v>546</v>
      </c>
      <c r="U37" s="111" t="s">
        <v>390</v>
      </c>
      <c r="V37" s="115" t="s">
        <v>483</v>
      </c>
      <c r="W37" s="103">
        <v>42</v>
      </c>
      <c r="X37" s="103">
        <v>38</v>
      </c>
      <c r="Y37" s="103">
        <v>70</v>
      </c>
      <c r="Z37" s="524" t="s">
        <v>114</v>
      </c>
      <c r="AA37" s="103">
        <v>110</v>
      </c>
      <c r="AB37" s="103">
        <v>47</v>
      </c>
      <c r="AC37" s="103">
        <v>99</v>
      </c>
      <c r="AD37" s="100" t="s">
        <v>415</v>
      </c>
      <c r="AE37" s="100" t="s">
        <v>415</v>
      </c>
    </row>
    <row r="38" spans="1:31" x14ac:dyDescent="0.2">
      <c r="A38" s="102">
        <v>42996</v>
      </c>
      <c r="B38" s="107" t="s">
        <v>689</v>
      </c>
      <c r="C38" s="514" t="s">
        <v>202</v>
      </c>
      <c r="D38" s="485"/>
      <c r="E38" s="485" t="s">
        <v>134</v>
      </c>
      <c r="F38" s="516">
        <f t="shared" si="0"/>
        <v>21</v>
      </c>
      <c r="G38" s="88" t="s">
        <v>60</v>
      </c>
      <c r="H38" s="118"/>
      <c r="I38" s="110">
        <v>1</v>
      </c>
      <c r="J38" s="110">
        <v>0.1</v>
      </c>
      <c r="K38" s="113"/>
      <c r="L38" s="111"/>
      <c r="M38" s="111" t="s">
        <v>690</v>
      </c>
      <c r="N38" s="95">
        <v>42999</v>
      </c>
      <c r="O38" s="95">
        <v>42999</v>
      </c>
      <c r="P38" s="95">
        <v>42999</v>
      </c>
      <c r="Q38" s="549" t="s">
        <v>432</v>
      </c>
      <c r="R38" s="113" t="s">
        <v>431</v>
      </c>
      <c r="S38" s="92" t="s">
        <v>433</v>
      </c>
      <c r="T38" s="111" t="s">
        <v>389</v>
      </c>
      <c r="U38" s="111" t="s">
        <v>471</v>
      </c>
      <c r="V38" s="115" t="s">
        <v>638</v>
      </c>
      <c r="W38" s="103">
        <v>43</v>
      </c>
      <c r="X38" s="103">
        <v>20</v>
      </c>
      <c r="Y38" s="103">
        <v>56</v>
      </c>
      <c r="Z38" s="524" t="s">
        <v>114</v>
      </c>
      <c r="AA38" s="103">
        <v>110</v>
      </c>
      <c r="AB38" s="103">
        <v>56</v>
      </c>
      <c r="AC38" s="103">
        <v>41</v>
      </c>
      <c r="AD38" s="95" t="s">
        <v>415</v>
      </c>
      <c r="AE38" s="95" t="s">
        <v>415</v>
      </c>
    </row>
    <row r="39" spans="1:31" x14ac:dyDescent="0.2">
      <c r="A39" s="102">
        <v>42996</v>
      </c>
      <c r="B39" s="107" t="s">
        <v>692</v>
      </c>
      <c r="C39" s="514" t="s">
        <v>203</v>
      </c>
      <c r="D39" s="485"/>
      <c r="E39" s="485" t="s">
        <v>691</v>
      </c>
      <c r="F39" s="516">
        <f t="shared" si="0"/>
        <v>22</v>
      </c>
      <c r="G39" s="88" t="s">
        <v>58</v>
      </c>
      <c r="H39" s="118"/>
      <c r="I39" s="110">
        <v>1</v>
      </c>
      <c r="J39" s="110">
        <v>0.1</v>
      </c>
      <c r="K39" s="113"/>
      <c r="L39" s="111"/>
      <c r="M39" s="111" t="s">
        <v>696</v>
      </c>
      <c r="N39" s="100">
        <v>42996</v>
      </c>
      <c r="O39" s="100">
        <v>42996</v>
      </c>
      <c r="P39" s="100">
        <v>43019</v>
      </c>
      <c r="Q39" s="549" t="s">
        <v>432</v>
      </c>
      <c r="R39" s="113" t="s">
        <v>431</v>
      </c>
      <c r="S39" s="92" t="s">
        <v>433</v>
      </c>
      <c r="T39" s="111" t="s">
        <v>434</v>
      </c>
      <c r="U39" s="111" t="s">
        <v>439</v>
      </c>
      <c r="V39" s="115" t="s">
        <v>462</v>
      </c>
      <c r="W39" s="103">
        <v>42</v>
      </c>
      <c r="X39" s="103">
        <v>56</v>
      </c>
      <c r="Y39" s="103">
        <v>16</v>
      </c>
      <c r="Z39" s="524" t="s">
        <v>114</v>
      </c>
      <c r="AA39" s="103">
        <v>110</v>
      </c>
      <c r="AB39" s="103">
        <v>30</v>
      </c>
      <c r="AC39" s="103">
        <v>60</v>
      </c>
      <c r="AD39" s="100" t="s">
        <v>415</v>
      </c>
      <c r="AE39" s="100" t="s">
        <v>415</v>
      </c>
    </row>
    <row r="40" spans="1:31" x14ac:dyDescent="0.2">
      <c r="A40" s="102">
        <v>42996</v>
      </c>
      <c r="B40" s="107" t="s">
        <v>693</v>
      </c>
      <c r="C40" s="514" t="s">
        <v>204</v>
      </c>
      <c r="D40" s="485"/>
      <c r="E40" s="485" t="s">
        <v>134</v>
      </c>
      <c r="F40" s="516">
        <f t="shared" si="0"/>
        <v>23</v>
      </c>
      <c r="G40" s="88" t="s">
        <v>58</v>
      </c>
      <c r="H40" s="118"/>
      <c r="I40" s="110">
        <v>1</v>
      </c>
      <c r="J40" s="110">
        <v>0.4</v>
      </c>
      <c r="K40" s="113"/>
      <c r="L40" s="111"/>
      <c r="M40" s="601" t="s">
        <v>694</v>
      </c>
      <c r="N40" s="602">
        <v>43042</v>
      </c>
      <c r="O40" s="602">
        <v>43042</v>
      </c>
      <c r="P40" s="95">
        <v>43042</v>
      </c>
      <c r="Q40" s="549" t="s">
        <v>639</v>
      </c>
      <c r="R40" s="92" t="s">
        <v>431</v>
      </c>
      <c r="S40" s="92" t="s">
        <v>433</v>
      </c>
      <c r="T40" s="91" t="s">
        <v>682</v>
      </c>
      <c r="U40" s="91" t="s">
        <v>439</v>
      </c>
      <c r="V40" s="93" t="s">
        <v>695</v>
      </c>
      <c r="W40" s="431">
        <v>43</v>
      </c>
      <c r="X40" s="431">
        <v>11</v>
      </c>
      <c r="Y40" s="431">
        <v>31</v>
      </c>
      <c r="Z40" s="524" t="s">
        <v>114</v>
      </c>
      <c r="AA40" s="431">
        <v>110</v>
      </c>
      <c r="AB40" s="431">
        <v>33</v>
      </c>
      <c r="AC40" s="431">
        <v>35</v>
      </c>
      <c r="AD40" s="95" t="s">
        <v>415</v>
      </c>
      <c r="AE40" s="95" t="s">
        <v>415</v>
      </c>
    </row>
    <row r="41" spans="1:31" x14ac:dyDescent="0.2">
      <c r="A41" s="102">
        <v>42996</v>
      </c>
      <c r="B41" s="107" t="s">
        <v>697</v>
      </c>
      <c r="C41" s="514" t="s">
        <v>205</v>
      </c>
      <c r="D41" s="485"/>
      <c r="E41" s="485" t="s">
        <v>134</v>
      </c>
      <c r="F41" s="516">
        <f t="shared" si="0"/>
        <v>24</v>
      </c>
      <c r="G41" s="88" t="s">
        <v>57</v>
      </c>
      <c r="H41" s="118"/>
      <c r="I41" s="110"/>
      <c r="J41" s="110"/>
      <c r="K41" s="113">
        <v>1</v>
      </c>
      <c r="L41" s="111">
        <v>0.1</v>
      </c>
      <c r="M41" s="601" t="s">
        <v>698</v>
      </c>
      <c r="N41" s="602">
        <v>43004</v>
      </c>
      <c r="O41" s="602">
        <v>43004</v>
      </c>
      <c r="P41" s="95">
        <v>43004</v>
      </c>
      <c r="Q41" s="549" t="s">
        <v>432</v>
      </c>
      <c r="R41" s="92" t="s">
        <v>431</v>
      </c>
      <c r="S41" s="92" t="s">
        <v>433</v>
      </c>
      <c r="T41" s="91" t="s">
        <v>546</v>
      </c>
      <c r="U41" s="91" t="s">
        <v>471</v>
      </c>
      <c r="V41" s="93" t="s">
        <v>478</v>
      </c>
      <c r="W41" s="431">
        <v>42</v>
      </c>
      <c r="X41" s="431">
        <v>39</v>
      </c>
      <c r="Y41" s="431">
        <v>1</v>
      </c>
      <c r="Z41" s="524" t="s">
        <v>114</v>
      </c>
      <c r="AA41" s="431">
        <v>110</v>
      </c>
      <c r="AB41" s="431">
        <v>50</v>
      </c>
      <c r="AC41" s="431">
        <v>15</v>
      </c>
      <c r="AD41" s="95" t="s">
        <v>415</v>
      </c>
      <c r="AE41" s="95" t="s">
        <v>415</v>
      </c>
    </row>
    <row r="42" spans="1:31" x14ac:dyDescent="0.2">
      <c r="A42" s="102">
        <v>43015</v>
      </c>
      <c r="B42" s="109" t="s">
        <v>725</v>
      </c>
      <c r="C42" s="514" t="s">
        <v>206</v>
      </c>
      <c r="D42" s="485"/>
      <c r="E42" s="485" t="s">
        <v>720</v>
      </c>
      <c r="F42" s="516">
        <f t="shared" si="0"/>
        <v>25</v>
      </c>
      <c r="G42" s="88" t="s">
        <v>60</v>
      </c>
      <c r="H42" s="118"/>
      <c r="I42" s="110">
        <v>1</v>
      </c>
      <c r="J42" s="110">
        <v>0.5</v>
      </c>
      <c r="K42" s="113"/>
      <c r="L42" s="111"/>
      <c r="M42" s="486" t="s">
        <v>721</v>
      </c>
      <c r="N42" s="122">
        <v>43015</v>
      </c>
      <c r="O42" s="122">
        <v>43015</v>
      </c>
      <c r="P42" s="100">
        <v>43016</v>
      </c>
      <c r="Q42" s="549" t="s">
        <v>432</v>
      </c>
      <c r="R42" s="113" t="s">
        <v>431</v>
      </c>
      <c r="S42" s="92" t="s">
        <v>489</v>
      </c>
      <c r="T42" s="111" t="s">
        <v>543</v>
      </c>
      <c r="U42" s="111" t="s">
        <v>439</v>
      </c>
      <c r="V42" s="115" t="s">
        <v>545</v>
      </c>
      <c r="W42" s="103">
        <v>43</v>
      </c>
      <c r="X42" s="103">
        <v>17</v>
      </c>
      <c r="Y42" s="103">
        <v>55</v>
      </c>
      <c r="Z42" s="524" t="s">
        <v>114</v>
      </c>
      <c r="AA42" s="103">
        <v>110</v>
      </c>
      <c r="AB42" s="103">
        <v>33</v>
      </c>
      <c r="AC42" s="103">
        <v>63</v>
      </c>
      <c r="AD42" s="100" t="s">
        <v>415</v>
      </c>
      <c r="AE42" s="100" t="s">
        <v>415</v>
      </c>
    </row>
    <row r="43" spans="1:31" x14ac:dyDescent="0.2">
      <c r="A43" s="102">
        <v>43024</v>
      </c>
      <c r="B43" s="109" t="s">
        <v>706</v>
      </c>
      <c r="C43" s="514" t="s">
        <v>207</v>
      </c>
      <c r="D43" s="485"/>
      <c r="E43" s="485" t="s">
        <v>724</v>
      </c>
      <c r="F43" s="516">
        <f t="shared" si="0"/>
        <v>26</v>
      </c>
      <c r="G43" s="88" t="s">
        <v>58</v>
      </c>
      <c r="H43" s="118"/>
      <c r="I43" s="110">
        <v>1</v>
      </c>
      <c r="J43" s="110">
        <v>0.1</v>
      </c>
      <c r="K43" s="113"/>
      <c r="L43" s="111"/>
      <c r="M43" s="111" t="s">
        <v>722</v>
      </c>
      <c r="N43" s="100">
        <v>43042</v>
      </c>
      <c r="O43" s="100">
        <v>43042</v>
      </c>
      <c r="P43" s="100">
        <v>43042</v>
      </c>
      <c r="Q43" s="549" t="s">
        <v>432</v>
      </c>
      <c r="R43" s="113" t="s">
        <v>431</v>
      </c>
      <c r="S43" s="92" t="s">
        <v>433</v>
      </c>
      <c r="T43" s="111" t="s">
        <v>434</v>
      </c>
      <c r="U43" s="111" t="s">
        <v>603</v>
      </c>
      <c r="V43" s="115" t="s">
        <v>723</v>
      </c>
      <c r="W43" s="103">
        <v>42</v>
      </c>
      <c r="X43" s="103">
        <v>55</v>
      </c>
      <c r="Y43" s="103">
        <v>25</v>
      </c>
      <c r="Z43" s="524" t="s">
        <v>114</v>
      </c>
      <c r="AA43" s="103">
        <v>110</v>
      </c>
      <c r="AB43" s="103">
        <v>34</v>
      </c>
      <c r="AC43" s="103">
        <v>52</v>
      </c>
      <c r="AD43" s="100" t="s">
        <v>415</v>
      </c>
      <c r="AE43" s="100" t="s">
        <v>415</v>
      </c>
    </row>
    <row r="44" spans="1:31" x14ac:dyDescent="0.2">
      <c r="A44" s="102">
        <v>43024</v>
      </c>
      <c r="B44" s="109" t="s">
        <v>727</v>
      </c>
      <c r="C44" s="514" t="s">
        <v>208</v>
      </c>
      <c r="D44" s="103"/>
      <c r="E44" s="103" t="s">
        <v>728</v>
      </c>
      <c r="F44" s="516">
        <f t="shared" si="0"/>
        <v>27</v>
      </c>
      <c r="G44" s="88" t="s">
        <v>60</v>
      </c>
      <c r="H44" s="118"/>
      <c r="I44" s="110">
        <v>1</v>
      </c>
      <c r="J44" s="110">
        <v>0.1</v>
      </c>
      <c r="K44" s="113"/>
      <c r="L44" s="111"/>
      <c r="M44" s="486" t="s">
        <v>690</v>
      </c>
      <c r="N44" s="122">
        <v>43045</v>
      </c>
      <c r="O44" s="122">
        <v>43045</v>
      </c>
      <c r="P44" s="100">
        <v>43045</v>
      </c>
      <c r="Q44" s="549" t="s">
        <v>432</v>
      </c>
      <c r="R44" s="113" t="s">
        <v>431</v>
      </c>
      <c r="S44" s="92" t="s">
        <v>433</v>
      </c>
      <c r="T44" s="486" t="s">
        <v>543</v>
      </c>
      <c r="U44" s="486" t="s">
        <v>390</v>
      </c>
      <c r="V44" s="487" t="s">
        <v>483</v>
      </c>
      <c r="W44" s="103">
        <v>43</v>
      </c>
      <c r="X44" s="103">
        <v>14</v>
      </c>
      <c r="Y44" s="103">
        <v>8</v>
      </c>
      <c r="Z44" s="524" t="s">
        <v>114</v>
      </c>
      <c r="AA44" s="103">
        <v>110</v>
      </c>
      <c r="AB44" s="103">
        <v>54</v>
      </c>
      <c r="AC44" s="103">
        <v>1</v>
      </c>
      <c r="AD44" s="100" t="s">
        <v>415</v>
      </c>
      <c r="AE44" s="100" t="s">
        <v>415</v>
      </c>
    </row>
    <row r="45" spans="1:31" x14ac:dyDescent="0.2">
      <c r="A45" s="102"/>
      <c r="B45" s="494"/>
      <c r="C45" s="514" t="s">
        <v>209</v>
      </c>
      <c r="D45" s="103"/>
      <c r="E45" s="103"/>
      <c r="F45" s="516" t="str">
        <f t="shared" si="0"/>
        <v/>
      </c>
      <c r="G45" s="88"/>
      <c r="H45" s="492"/>
      <c r="I45" s="110"/>
      <c r="J45" s="110"/>
      <c r="K45" s="113"/>
      <c r="L45" s="111"/>
      <c r="M45" s="486"/>
      <c r="N45" s="122"/>
      <c r="O45" s="122"/>
      <c r="P45" s="122"/>
      <c r="Q45" s="549"/>
      <c r="R45" s="113"/>
      <c r="S45" s="92"/>
      <c r="T45" s="486"/>
      <c r="U45" s="486"/>
      <c r="V45" s="487"/>
      <c r="W45" s="106"/>
      <c r="X45" s="106"/>
      <c r="Y45" s="106"/>
      <c r="Z45" s="524" t="s">
        <v>114</v>
      </c>
      <c r="AA45" s="106"/>
      <c r="AB45" s="106"/>
      <c r="AC45" s="106"/>
      <c r="AD45" s="100"/>
      <c r="AE45" s="100"/>
    </row>
    <row r="46" spans="1:31" x14ac:dyDescent="0.2">
      <c r="A46" s="108"/>
      <c r="B46" s="494"/>
      <c r="C46" s="514" t="s">
        <v>210</v>
      </c>
      <c r="D46" s="103"/>
      <c r="E46" s="103"/>
      <c r="F46" s="516" t="str">
        <f t="shared" si="0"/>
        <v/>
      </c>
      <c r="G46" s="88"/>
      <c r="H46" s="118"/>
      <c r="I46" s="110"/>
      <c r="J46" s="110"/>
      <c r="K46" s="113"/>
      <c r="L46" s="111"/>
      <c r="M46" s="111"/>
      <c r="N46" s="100"/>
      <c r="O46" s="100"/>
      <c r="P46" s="100"/>
      <c r="Q46" s="549"/>
      <c r="R46" s="113"/>
      <c r="S46" s="92"/>
      <c r="T46" s="111"/>
      <c r="U46" s="111"/>
      <c r="V46" s="115"/>
      <c r="W46" s="103"/>
      <c r="X46" s="103"/>
      <c r="Y46" s="103"/>
      <c r="Z46" s="524" t="s">
        <v>114</v>
      </c>
      <c r="AA46" s="103"/>
      <c r="AB46" s="103"/>
      <c r="AC46" s="103"/>
      <c r="AD46" s="100"/>
      <c r="AE46" s="100"/>
    </row>
    <row r="47" spans="1:31" x14ac:dyDescent="0.2">
      <c r="A47" s="108"/>
      <c r="B47" s="109"/>
      <c r="C47" s="514" t="s">
        <v>211</v>
      </c>
      <c r="D47" s="103"/>
      <c r="E47" s="103"/>
      <c r="F47" s="516" t="str">
        <f t="shared" si="0"/>
        <v/>
      </c>
      <c r="G47" s="88"/>
      <c r="H47" s="118"/>
      <c r="I47" s="110"/>
      <c r="J47" s="110"/>
      <c r="K47" s="113"/>
      <c r="L47" s="111"/>
      <c r="M47" s="111"/>
      <c r="N47" s="100"/>
      <c r="O47" s="100"/>
      <c r="P47" s="100"/>
      <c r="Q47" s="549"/>
      <c r="R47" s="113"/>
      <c r="S47" s="92"/>
      <c r="T47" s="111"/>
      <c r="U47" s="111"/>
      <c r="V47" s="115"/>
      <c r="W47" s="103"/>
      <c r="X47" s="103"/>
      <c r="Y47" s="103"/>
      <c r="Z47" s="524" t="s">
        <v>114</v>
      </c>
      <c r="AA47" s="103"/>
      <c r="AB47" s="103"/>
      <c r="AC47" s="103"/>
      <c r="AD47" s="100"/>
      <c r="AE47" s="100"/>
    </row>
    <row r="48" spans="1:31" x14ac:dyDescent="0.2">
      <c r="A48" s="102"/>
      <c r="B48" s="429"/>
      <c r="C48" s="514" t="s">
        <v>212</v>
      </c>
      <c r="D48" s="106"/>
      <c r="E48" s="485"/>
      <c r="F48" s="516" t="str">
        <f t="shared" si="0"/>
        <v/>
      </c>
      <c r="G48" s="88"/>
      <c r="H48" s="118"/>
      <c r="I48" s="110"/>
      <c r="J48" s="110"/>
      <c r="K48" s="113"/>
      <c r="L48" s="111"/>
      <c r="M48" s="486"/>
      <c r="N48" s="122"/>
      <c r="O48" s="122"/>
      <c r="P48" s="100"/>
      <c r="Q48" s="549"/>
      <c r="R48" s="113"/>
      <c r="S48" s="92"/>
      <c r="T48" s="486"/>
      <c r="U48" s="486"/>
      <c r="V48" s="487"/>
      <c r="W48" s="103"/>
      <c r="X48" s="103"/>
      <c r="Y48" s="103"/>
      <c r="Z48" s="524" t="s">
        <v>114</v>
      </c>
      <c r="AA48" s="103"/>
      <c r="AB48" s="103"/>
      <c r="AC48" s="103"/>
      <c r="AD48" s="100"/>
      <c r="AE48" s="100"/>
    </row>
    <row r="49" spans="1:31" x14ac:dyDescent="0.2">
      <c r="A49" s="102"/>
      <c r="B49" s="107"/>
      <c r="C49" s="514" t="s">
        <v>213</v>
      </c>
      <c r="D49" s="106"/>
      <c r="E49" s="485"/>
      <c r="F49" s="516" t="str">
        <f t="shared" si="0"/>
        <v/>
      </c>
      <c r="G49" s="88"/>
      <c r="H49" s="118"/>
      <c r="I49" s="110"/>
      <c r="J49" s="110"/>
      <c r="K49" s="113"/>
      <c r="L49" s="111"/>
      <c r="M49" s="111"/>
      <c r="N49" s="100"/>
      <c r="O49" s="100"/>
      <c r="P49" s="100"/>
      <c r="Q49" s="549"/>
      <c r="R49" s="113"/>
      <c r="S49" s="92"/>
      <c r="T49" s="111"/>
      <c r="U49" s="111"/>
      <c r="V49" s="115"/>
      <c r="W49" s="103"/>
      <c r="X49" s="103"/>
      <c r="Y49" s="103"/>
      <c r="Z49" s="524" t="s">
        <v>114</v>
      </c>
      <c r="AA49" s="103"/>
      <c r="AB49" s="103"/>
      <c r="AC49" s="103"/>
      <c r="AD49" s="100"/>
      <c r="AE49" s="100"/>
    </row>
    <row r="50" spans="1:31" x14ac:dyDescent="0.2">
      <c r="A50" s="101"/>
      <c r="B50" s="123"/>
      <c r="C50" s="514" t="s">
        <v>214</v>
      </c>
      <c r="D50" s="103"/>
      <c r="E50" s="485"/>
      <c r="F50" s="516" t="str">
        <f t="shared" si="0"/>
        <v/>
      </c>
      <c r="G50" s="88"/>
      <c r="H50" s="118"/>
      <c r="I50" s="110"/>
      <c r="J50" s="110"/>
      <c r="K50" s="113"/>
      <c r="L50" s="111"/>
      <c r="M50" s="111"/>
      <c r="N50" s="100"/>
      <c r="O50" s="100"/>
      <c r="P50" s="100"/>
      <c r="Q50" s="549"/>
      <c r="R50" s="113"/>
      <c r="S50" s="92"/>
      <c r="T50" s="111"/>
      <c r="U50" s="111"/>
      <c r="V50" s="115"/>
      <c r="W50" s="103"/>
      <c r="X50" s="103"/>
      <c r="Y50" s="103"/>
      <c r="Z50" s="524" t="s">
        <v>114</v>
      </c>
      <c r="AA50" s="103"/>
      <c r="AB50" s="103"/>
      <c r="AC50" s="103"/>
      <c r="AD50" s="100"/>
      <c r="AE50" s="100"/>
    </row>
    <row r="51" spans="1:31" x14ac:dyDescent="0.2">
      <c r="A51" s="102"/>
      <c r="B51" s="507"/>
      <c r="C51" s="514" t="s">
        <v>215</v>
      </c>
      <c r="D51" s="106"/>
      <c r="E51" s="485"/>
      <c r="F51" s="516" t="str">
        <f t="shared" si="0"/>
        <v/>
      </c>
      <c r="G51" s="88"/>
      <c r="H51" s="492"/>
      <c r="I51" s="508"/>
      <c r="J51" s="124"/>
      <c r="K51" s="121"/>
      <c r="L51" s="112"/>
      <c r="M51" s="508"/>
      <c r="N51" s="122"/>
      <c r="O51" s="511"/>
      <c r="P51" s="100"/>
      <c r="Q51" s="549"/>
      <c r="R51" s="121"/>
      <c r="S51" s="92"/>
      <c r="T51" s="509"/>
      <c r="U51" s="510"/>
      <c r="V51" s="121"/>
      <c r="W51" s="121"/>
      <c r="X51" s="121"/>
      <c r="Y51" s="115"/>
      <c r="Z51" s="524" t="s">
        <v>114</v>
      </c>
      <c r="AA51" s="115"/>
      <c r="AB51" s="115"/>
      <c r="AC51" s="115"/>
      <c r="AD51" s="100"/>
      <c r="AE51" s="100"/>
    </row>
    <row r="52" spans="1:31" x14ac:dyDescent="0.2">
      <c r="A52" s="102"/>
      <c r="B52" s="123"/>
      <c r="C52" s="514" t="s">
        <v>216</v>
      </c>
      <c r="D52" s="103"/>
      <c r="E52" s="103"/>
      <c r="F52" s="516" t="str">
        <f t="shared" si="0"/>
        <v/>
      </c>
      <c r="G52" s="88"/>
      <c r="H52" s="118"/>
      <c r="I52" s="110"/>
      <c r="J52" s="110"/>
      <c r="K52" s="113"/>
      <c r="L52" s="111"/>
      <c r="M52" s="111"/>
      <c r="N52" s="100"/>
      <c r="O52" s="100"/>
      <c r="P52" s="100"/>
      <c r="Q52" s="549"/>
      <c r="R52" s="113"/>
      <c r="S52" s="92"/>
      <c r="T52" s="111"/>
      <c r="U52" s="111"/>
      <c r="V52" s="115"/>
      <c r="W52" s="103"/>
      <c r="X52" s="103"/>
      <c r="Y52" s="103"/>
      <c r="Z52" s="524" t="s">
        <v>114</v>
      </c>
      <c r="AA52" s="103"/>
      <c r="AB52" s="103"/>
      <c r="AC52" s="103"/>
      <c r="AD52" s="100"/>
      <c r="AE52" s="100"/>
    </row>
    <row r="53" spans="1:31" x14ac:dyDescent="0.2">
      <c r="A53" s="101"/>
      <c r="B53" s="107"/>
      <c r="C53" s="514" t="s">
        <v>217</v>
      </c>
      <c r="D53" s="110"/>
      <c r="E53" s="110"/>
      <c r="F53" s="516" t="str">
        <f t="shared" si="0"/>
        <v/>
      </c>
      <c r="G53" s="88"/>
      <c r="H53" s="113"/>
      <c r="I53" s="110"/>
      <c r="J53" s="110"/>
      <c r="K53" s="113"/>
      <c r="L53" s="111"/>
      <c r="M53" s="111"/>
      <c r="N53" s="100"/>
      <c r="O53" s="100"/>
      <c r="P53" s="100"/>
      <c r="Q53" s="549"/>
      <c r="R53" s="113"/>
      <c r="S53" s="92"/>
      <c r="T53" s="111"/>
      <c r="U53" s="111"/>
      <c r="V53" s="115"/>
      <c r="W53" s="103"/>
      <c r="X53" s="103"/>
      <c r="Y53" s="103"/>
      <c r="Z53" s="524" t="s">
        <v>114</v>
      </c>
      <c r="AA53" s="103"/>
      <c r="AB53" s="103"/>
      <c r="AC53" s="103"/>
      <c r="AD53" s="100"/>
      <c r="AE53" s="100"/>
    </row>
    <row r="54" spans="1:31" x14ac:dyDescent="0.2">
      <c r="A54" s="101"/>
      <c r="B54" s="107"/>
      <c r="C54" s="514" t="s">
        <v>218</v>
      </c>
      <c r="D54" s="110"/>
      <c r="E54" s="110"/>
      <c r="F54" s="516" t="str">
        <f t="shared" si="0"/>
        <v/>
      </c>
      <c r="G54" s="125"/>
      <c r="H54" s="113"/>
      <c r="I54" s="110"/>
      <c r="J54" s="110"/>
      <c r="K54" s="113"/>
      <c r="L54" s="111"/>
      <c r="M54" s="111"/>
      <c r="N54" s="100"/>
      <c r="O54" s="100"/>
      <c r="P54" s="100"/>
      <c r="Q54" s="549"/>
      <c r="R54" s="113"/>
      <c r="S54" s="92"/>
      <c r="T54" s="111"/>
      <c r="U54" s="111"/>
      <c r="V54" s="115"/>
      <c r="W54" s="103"/>
      <c r="X54" s="103"/>
      <c r="Y54" s="103"/>
      <c r="Z54" s="524" t="s">
        <v>114</v>
      </c>
      <c r="AA54" s="103"/>
      <c r="AB54" s="103"/>
      <c r="AC54" s="103"/>
      <c r="AD54" s="100"/>
      <c r="AE54" s="100"/>
    </row>
    <row r="55" spans="1:31" x14ac:dyDescent="0.2">
      <c r="A55" s="101"/>
      <c r="B55" s="107"/>
      <c r="C55" s="514" t="s">
        <v>219</v>
      </c>
      <c r="D55" s="110"/>
      <c r="E55" s="110"/>
      <c r="F55" s="516" t="str">
        <f t="shared" si="0"/>
        <v/>
      </c>
      <c r="G55" s="88"/>
      <c r="H55" s="113"/>
      <c r="I55" s="110"/>
      <c r="J55" s="110"/>
      <c r="K55" s="113"/>
      <c r="L55" s="111"/>
      <c r="M55" s="111"/>
      <c r="N55" s="100"/>
      <c r="O55" s="100"/>
      <c r="P55" s="100"/>
      <c r="Q55" s="549"/>
      <c r="R55" s="113"/>
      <c r="S55" s="92"/>
      <c r="T55" s="111"/>
      <c r="U55" s="111"/>
      <c r="V55" s="115"/>
      <c r="W55" s="103"/>
      <c r="X55" s="103"/>
      <c r="Y55" s="103"/>
      <c r="Z55" s="524" t="s">
        <v>114</v>
      </c>
      <c r="AA55" s="103"/>
      <c r="AB55" s="103"/>
      <c r="AC55" s="103"/>
      <c r="AD55" s="100"/>
      <c r="AE55" s="100"/>
    </row>
    <row r="56" spans="1:31" x14ac:dyDescent="0.2">
      <c r="A56" s="101"/>
      <c r="B56" s="107"/>
      <c r="C56" s="514" t="s">
        <v>220</v>
      </c>
      <c r="D56" s="110"/>
      <c r="E56" s="110"/>
      <c r="F56" s="516" t="str">
        <f t="shared" si="0"/>
        <v/>
      </c>
      <c r="G56" s="88"/>
      <c r="H56" s="113"/>
      <c r="I56" s="110"/>
      <c r="J56" s="110"/>
      <c r="K56" s="113"/>
      <c r="L56" s="111"/>
      <c r="M56" s="111"/>
      <c r="N56" s="100"/>
      <c r="O56" s="100"/>
      <c r="P56" s="100"/>
      <c r="Q56" s="549"/>
      <c r="R56" s="113"/>
      <c r="S56" s="92"/>
      <c r="T56" s="111"/>
      <c r="U56" s="111"/>
      <c r="V56" s="115"/>
      <c r="W56" s="103"/>
      <c r="X56" s="103"/>
      <c r="Y56" s="103"/>
      <c r="Z56" s="524" t="s">
        <v>114</v>
      </c>
      <c r="AA56" s="103"/>
      <c r="AB56" s="103"/>
      <c r="AC56" s="103"/>
      <c r="AD56" s="100"/>
      <c r="AE56" s="100"/>
    </row>
    <row r="57" spans="1:31" x14ac:dyDescent="0.2">
      <c r="A57" s="101"/>
      <c r="B57" s="107"/>
      <c r="C57" s="514" t="s">
        <v>221</v>
      </c>
      <c r="D57" s="110"/>
      <c r="E57" s="110"/>
      <c r="F57" s="516" t="str">
        <f t="shared" si="0"/>
        <v/>
      </c>
      <c r="G57" s="88"/>
      <c r="H57" s="113"/>
      <c r="I57" s="110"/>
      <c r="J57" s="110"/>
      <c r="K57" s="113"/>
      <c r="L57" s="111"/>
      <c r="M57" s="111"/>
      <c r="N57" s="100"/>
      <c r="O57" s="100"/>
      <c r="P57" s="100"/>
      <c r="Q57" s="549"/>
      <c r="R57" s="113"/>
      <c r="S57" s="92"/>
      <c r="T57" s="111"/>
      <c r="U57" s="111"/>
      <c r="V57" s="115"/>
      <c r="W57" s="103"/>
      <c r="X57" s="103"/>
      <c r="Y57" s="103"/>
      <c r="Z57" s="524" t="s">
        <v>114</v>
      </c>
      <c r="AA57" s="103"/>
      <c r="AB57" s="103"/>
      <c r="AC57" s="103"/>
      <c r="AD57" s="100"/>
      <c r="AE57" s="100"/>
    </row>
    <row r="58" spans="1:31" x14ac:dyDescent="0.2">
      <c r="A58" s="101"/>
      <c r="B58" s="107"/>
      <c r="C58" s="514" t="s">
        <v>222</v>
      </c>
      <c r="D58" s="110"/>
      <c r="E58" s="110"/>
      <c r="F58" s="516" t="str">
        <f t="shared" si="0"/>
        <v/>
      </c>
      <c r="G58" s="88"/>
      <c r="H58" s="113"/>
      <c r="I58" s="110"/>
      <c r="J58" s="110"/>
      <c r="K58" s="113"/>
      <c r="L58" s="111"/>
      <c r="M58" s="111"/>
      <c r="N58" s="100"/>
      <c r="O58" s="100"/>
      <c r="P58" s="100"/>
      <c r="Q58" s="549"/>
      <c r="R58" s="113"/>
      <c r="S58" s="92"/>
      <c r="T58" s="111"/>
      <c r="U58" s="111"/>
      <c r="V58" s="115"/>
      <c r="W58" s="103"/>
      <c r="X58" s="103"/>
      <c r="Y58" s="103"/>
      <c r="Z58" s="524" t="s">
        <v>114</v>
      </c>
      <c r="AA58" s="103"/>
      <c r="AB58" s="103"/>
      <c r="AC58" s="103"/>
      <c r="AD58" s="100"/>
      <c r="AE58" s="100"/>
    </row>
    <row r="59" spans="1:31" x14ac:dyDescent="0.2">
      <c r="A59" s="101"/>
      <c r="B59" s="107"/>
      <c r="C59" s="514" t="s">
        <v>223</v>
      </c>
      <c r="D59" s="110"/>
      <c r="E59" s="110"/>
      <c r="F59" s="516" t="str">
        <f t="shared" si="0"/>
        <v/>
      </c>
      <c r="G59" s="88"/>
      <c r="H59" s="113"/>
      <c r="I59" s="110"/>
      <c r="J59" s="110"/>
      <c r="K59" s="113"/>
      <c r="L59" s="111"/>
      <c r="M59" s="111"/>
      <c r="N59" s="100"/>
      <c r="O59" s="100"/>
      <c r="P59" s="100"/>
      <c r="Q59" s="549"/>
      <c r="R59" s="113"/>
      <c r="S59" s="92"/>
      <c r="T59" s="111"/>
      <c r="U59" s="111"/>
      <c r="V59" s="115"/>
      <c r="W59" s="103"/>
      <c r="X59" s="103"/>
      <c r="Y59" s="103"/>
      <c r="Z59" s="524" t="s">
        <v>114</v>
      </c>
      <c r="AA59" s="103"/>
      <c r="AB59" s="103"/>
      <c r="AC59" s="103"/>
      <c r="AD59" s="100"/>
      <c r="AE59" s="100"/>
    </row>
    <row r="60" spans="1:31" x14ac:dyDescent="0.2">
      <c r="A60" s="101"/>
      <c r="B60" s="107"/>
      <c r="C60" s="514" t="s">
        <v>224</v>
      </c>
      <c r="D60" s="110"/>
      <c r="E60" s="110"/>
      <c r="F60" s="516" t="str">
        <f t="shared" si="0"/>
        <v/>
      </c>
      <c r="G60" s="88"/>
      <c r="H60" s="113"/>
      <c r="I60" s="110"/>
      <c r="J60" s="110"/>
      <c r="K60" s="113"/>
      <c r="L60" s="111"/>
      <c r="M60" s="111"/>
      <c r="N60" s="100"/>
      <c r="O60" s="100"/>
      <c r="P60" s="100"/>
      <c r="Q60" s="549"/>
      <c r="R60" s="113"/>
      <c r="S60" s="92"/>
      <c r="T60" s="111"/>
      <c r="U60" s="111"/>
      <c r="V60" s="115"/>
      <c r="W60" s="103"/>
      <c r="X60" s="103"/>
      <c r="Y60" s="103"/>
      <c r="Z60" s="524" t="s">
        <v>114</v>
      </c>
      <c r="AA60" s="103"/>
      <c r="AB60" s="103"/>
      <c r="AC60" s="103"/>
      <c r="AD60" s="100"/>
      <c r="AE60" s="100"/>
    </row>
    <row r="61" spans="1:31" x14ac:dyDescent="0.2">
      <c r="A61" s="101"/>
      <c r="B61" s="107"/>
      <c r="C61" s="514" t="s">
        <v>225</v>
      </c>
      <c r="D61" s="110"/>
      <c r="E61" s="110"/>
      <c r="F61" s="516" t="str">
        <f t="shared" si="0"/>
        <v/>
      </c>
      <c r="G61" s="88"/>
      <c r="H61" s="113"/>
      <c r="I61" s="110"/>
      <c r="J61" s="110"/>
      <c r="K61" s="113"/>
      <c r="L61" s="111"/>
      <c r="M61" s="111"/>
      <c r="N61" s="100"/>
      <c r="O61" s="100"/>
      <c r="P61" s="100"/>
      <c r="Q61" s="549"/>
      <c r="R61" s="113"/>
      <c r="S61" s="92"/>
      <c r="T61" s="111"/>
      <c r="U61" s="111"/>
      <c r="V61" s="115"/>
      <c r="W61" s="103"/>
      <c r="X61" s="103"/>
      <c r="Y61" s="103"/>
      <c r="Z61" s="524" t="s">
        <v>114</v>
      </c>
      <c r="AA61" s="103"/>
      <c r="AB61" s="103"/>
      <c r="AC61" s="103"/>
      <c r="AD61" s="100"/>
      <c r="AE61" s="100"/>
    </row>
    <row r="62" spans="1:31" x14ac:dyDescent="0.2">
      <c r="A62" s="101"/>
      <c r="B62" s="107"/>
      <c r="C62" s="514" t="s">
        <v>226</v>
      </c>
      <c r="D62" s="110"/>
      <c r="E62" s="110"/>
      <c r="F62" s="516" t="str">
        <f t="shared" si="0"/>
        <v/>
      </c>
      <c r="G62" s="88"/>
      <c r="H62" s="113"/>
      <c r="I62" s="110"/>
      <c r="J62" s="110"/>
      <c r="K62" s="113"/>
      <c r="L62" s="111"/>
      <c r="M62" s="111"/>
      <c r="N62" s="100"/>
      <c r="O62" s="100"/>
      <c r="P62" s="100"/>
      <c r="Q62" s="549"/>
      <c r="R62" s="113"/>
      <c r="S62" s="92"/>
      <c r="T62" s="111"/>
      <c r="U62" s="111"/>
      <c r="V62" s="115"/>
      <c r="W62" s="103"/>
      <c r="X62" s="103"/>
      <c r="Y62" s="103"/>
      <c r="Z62" s="524" t="s">
        <v>114</v>
      </c>
      <c r="AA62" s="103"/>
      <c r="AB62" s="103"/>
      <c r="AC62" s="103"/>
      <c r="AD62" s="100"/>
      <c r="AE62" s="100"/>
    </row>
    <row r="63" spans="1:31" x14ac:dyDescent="0.2">
      <c r="A63" s="101"/>
      <c r="B63" s="107"/>
      <c r="C63" s="514" t="s">
        <v>227</v>
      </c>
      <c r="D63" s="110"/>
      <c r="E63" s="110"/>
      <c r="F63" s="516" t="str">
        <f t="shared" si="0"/>
        <v/>
      </c>
      <c r="G63" s="88"/>
      <c r="H63" s="113"/>
      <c r="I63" s="110"/>
      <c r="J63" s="110"/>
      <c r="K63" s="113"/>
      <c r="L63" s="111"/>
      <c r="M63" s="111"/>
      <c r="N63" s="100"/>
      <c r="O63" s="100"/>
      <c r="P63" s="100"/>
      <c r="Q63" s="549"/>
      <c r="R63" s="113"/>
      <c r="S63" s="92"/>
      <c r="T63" s="111"/>
      <c r="U63" s="111"/>
      <c r="V63" s="115"/>
      <c r="W63" s="103"/>
      <c r="X63" s="103"/>
      <c r="Y63" s="103"/>
      <c r="Z63" s="524" t="s">
        <v>114</v>
      </c>
      <c r="AA63" s="103"/>
      <c r="AB63" s="103"/>
      <c r="AC63" s="103"/>
      <c r="AD63" s="100"/>
      <c r="AE63" s="100"/>
    </row>
    <row r="64" spans="1:31" x14ac:dyDescent="0.2">
      <c r="A64" s="101"/>
      <c r="B64" s="107"/>
      <c r="C64" s="514" t="s">
        <v>228</v>
      </c>
      <c r="D64" s="110"/>
      <c r="E64" s="110"/>
      <c r="F64" s="516" t="str">
        <f t="shared" si="0"/>
        <v/>
      </c>
      <c r="G64" s="88"/>
      <c r="H64" s="113"/>
      <c r="I64" s="110"/>
      <c r="J64" s="110"/>
      <c r="K64" s="113"/>
      <c r="L64" s="111"/>
      <c r="M64" s="111"/>
      <c r="N64" s="100"/>
      <c r="O64" s="100"/>
      <c r="P64" s="100"/>
      <c r="Q64" s="549"/>
      <c r="R64" s="113"/>
      <c r="S64" s="92"/>
      <c r="T64" s="111"/>
      <c r="U64" s="111"/>
      <c r="V64" s="115"/>
      <c r="W64" s="103"/>
      <c r="X64" s="103"/>
      <c r="Y64" s="103"/>
      <c r="Z64" s="524" t="s">
        <v>114</v>
      </c>
      <c r="AA64" s="103"/>
      <c r="AB64" s="103"/>
      <c r="AC64" s="103"/>
      <c r="AD64" s="100"/>
      <c r="AE64" s="100"/>
    </row>
    <row r="65" spans="1:31" x14ac:dyDescent="0.2">
      <c r="A65" s="101"/>
      <c r="B65" s="107"/>
      <c r="C65" s="514" t="s">
        <v>229</v>
      </c>
      <c r="D65" s="110"/>
      <c r="E65" s="110"/>
      <c r="F65" s="516" t="str">
        <f t="shared" si="0"/>
        <v/>
      </c>
      <c r="G65" s="88"/>
      <c r="H65" s="113"/>
      <c r="I65" s="110"/>
      <c r="J65" s="110"/>
      <c r="K65" s="113"/>
      <c r="L65" s="111"/>
      <c r="M65" s="111"/>
      <c r="N65" s="100"/>
      <c r="O65" s="100"/>
      <c r="P65" s="100"/>
      <c r="Q65" s="549"/>
      <c r="R65" s="113"/>
      <c r="S65" s="92"/>
      <c r="T65" s="111"/>
      <c r="U65" s="111"/>
      <c r="V65" s="115"/>
      <c r="W65" s="103"/>
      <c r="X65" s="103"/>
      <c r="Y65" s="103"/>
      <c r="Z65" s="524" t="s">
        <v>114</v>
      </c>
      <c r="AA65" s="103"/>
      <c r="AB65" s="103"/>
      <c r="AC65" s="103"/>
      <c r="AD65" s="100"/>
      <c r="AE65" s="100"/>
    </row>
    <row r="66" spans="1:31" x14ac:dyDescent="0.2">
      <c r="A66" s="101"/>
      <c r="B66" s="107"/>
      <c r="C66" s="514" t="s">
        <v>230</v>
      </c>
      <c r="D66" s="110"/>
      <c r="E66" s="110"/>
      <c r="F66" s="516" t="str">
        <f t="shared" si="0"/>
        <v/>
      </c>
      <c r="G66" s="88"/>
      <c r="H66" s="113"/>
      <c r="I66" s="110"/>
      <c r="J66" s="110"/>
      <c r="K66" s="113"/>
      <c r="L66" s="111"/>
      <c r="M66" s="111"/>
      <c r="N66" s="100"/>
      <c r="O66" s="100"/>
      <c r="P66" s="100"/>
      <c r="Q66" s="549"/>
      <c r="R66" s="113"/>
      <c r="S66" s="92"/>
      <c r="T66" s="111"/>
      <c r="U66" s="111"/>
      <c r="V66" s="115"/>
      <c r="W66" s="103"/>
      <c r="X66" s="103"/>
      <c r="Y66" s="103"/>
      <c r="Z66" s="524" t="s">
        <v>114</v>
      </c>
      <c r="AA66" s="103"/>
      <c r="AB66" s="103"/>
      <c r="AC66" s="103"/>
      <c r="AD66" s="100"/>
      <c r="AE66" s="100"/>
    </row>
    <row r="67" spans="1:31" x14ac:dyDescent="0.2">
      <c r="A67" s="101"/>
      <c r="B67" s="107"/>
      <c r="C67" s="514" t="s">
        <v>231</v>
      </c>
      <c r="D67" s="110"/>
      <c r="E67" s="110"/>
      <c r="F67" s="516" t="str">
        <f t="shared" si="0"/>
        <v/>
      </c>
      <c r="G67" s="88"/>
      <c r="H67" s="113"/>
      <c r="I67" s="110"/>
      <c r="J67" s="110"/>
      <c r="K67" s="113"/>
      <c r="L67" s="111"/>
      <c r="M67" s="111"/>
      <c r="N67" s="100"/>
      <c r="O67" s="100"/>
      <c r="P67" s="100"/>
      <c r="Q67" s="549"/>
      <c r="R67" s="113"/>
      <c r="S67" s="92"/>
      <c r="T67" s="111"/>
      <c r="U67" s="111"/>
      <c r="V67" s="115"/>
      <c r="W67" s="103"/>
      <c r="X67" s="103"/>
      <c r="Y67" s="103"/>
      <c r="Z67" s="524" t="s">
        <v>114</v>
      </c>
      <c r="AA67" s="103"/>
      <c r="AB67" s="103"/>
      <c r="AC67" s="103"/>
      <c r="AD67" s="100"/>
      <c r="AE67" s="100"/>
    </row>
    <row r="68" spans="1:31" x14ac:dyDescent="0.2">
      <c r="A68" s="101"/>
      <c r="B68" s="107"/>
      <c r="C68" s="514" t="s">
        <v>232</v>
      </c>
      <c r="D68" s="110"/>
      <c r="E68" s="110"/>
      <c r="F68" s="516" t="str">
        <f t="shared" si="0"/>
        <v/>
      </c>
      <c r="G68" s="88"/>
      <c r="H68" s="113"/>
      <c r="I68" s="110"/>
      <c r="J68" s="110"/>
      <c r="K68" s="113"/>
      <c r="L68" s="111"/>
      <c r="M68" s="111"/>
      <c r="N68" s="100"/>
      <c r="O68" s="100"/>
      <c r="P68" s="100"/>
      <c r="Q68" s="549"/>
      <c r="R68" s="113"/>
      <c r="S68" s="92"/>
      <c r="T68" s="111"/>
      <c r="U68" s="111"/>
      <c r="V68" s="115"/>
      <c r="W68" s="103"/>
      <c r="X68" s="103"/>
      <c r="Y68" s="103"/>
      <c r="Z68" s="524" t="s">
        <v>114</v>
      </c>
      <c r="AA68" s="103"/>
      <c r="AB68" s="103"/>
      <c r="AC68" s="103"/>
      <c r="AD68" s="100"/>
      <c r="AE68" s="100"/>
    </row>
    <row r="69" spans="1:31" x14ac:dyDescent="0.2">
      <c r="A69" s="101"/>
      <c r="B69" s="107"/>
      <c r="C69" s="514" t="s">
        <v>233</v>
      </c>
      <c r="D69" s="110"/>
      <c r="E69" s="110"/>
      <c r="F69" s="516" t="str">
        <f t="shared" si="0"/>
        <v/>
      </c>
      <c r="G69" s="88"/>
      <c r="H69" s="113"/>
      <c r="I69" s="110"/>
      <c r="J69" s="110"/>
      <c r="K69" s="113"/>
      <c r="L69" s="111"/>
      <c r="M69" s="111"/>
      <c r="N69" s="100"/>
      <c r="O69" s="100"/>
      <c r="P69" s="100"/>
      <c r="Q69" s="549"/>
      <c r="R69" s="113"/>
      <c r="S69" s="92"/>
      <c r="T69" s="111"/>
      <c r="U69" s="111"/>
      <c r="V69" s="115"/>
      <c r="W69" s="103"/>
      <c r="X69" s="103"/>
      <c r="Y69" s="103"/>
      <c r="Z69" s="524" t="s">
        <v>114</v>
      </c>
      <c r="AA69" s="103"/>
      <c r="AB69" s="103"/>
      <c r="AC69" s="103"/>
      <c r="AD69" s="100"/>
      <c r="AE69" s="100"/>
    </row>
    <row r="70" spans="1:31" x14ac:dyDescent="0.2">
      <c r="A70" s="101"/>
      <c r="B70" s="107"/>
      <c r="C70" s="514" t="s">
        <v>234</v>
      </c>
      <c r="D70" s="110"/>
      <c r="E70" s="110"/>
      <c r="F70" s="516" t="str">
        <f t="shared" si="0"/>
        <v/>
      </c>
      <c r="G70" s="88"/>
      <c r="H70" s="113"/>
      <c r="I70" s="110"/>
      <c r="J70" s="110"/>
      <c r="K70" s="113"/>
      <c r="L70" s="111"/>
      <c r="M70" s="111"/>
      <c r="N70" s="100"/>
      <c r="O70" s="100"/>
      <c r="P70" s="100"/>
      <c r="Q70" s="549"/>
      <c r="R70" s="113"/>
      <c r="S70" s="92"/>
      <c r="T70" s="111"/>
      <c r="U70" s="111"/>
      <c r="V70" s="115"/>
      <c r="W70" s="103"/>
      <c r="X70" s="103"/>
      <c r="Y70" s="103"/>
      <c r="Z70" s="524" t="s">
        <v>114</v>
      </c>
      <c r="AA70" s="103"/>
      <c r="AB70" s="103"/>
      <c r="AC70" s="103"/>
      <c r="AD70" s="100"/>
      <c r="AE70" s="100"/>
    </row>
    <row r="71" spans="1:31" x14ac:dyDescent="0.2">
      <c r="A71" s="101"/>
      <c r="B71" s="107"/>
      <c r="C71" s="514" t="s">
        <v>235</v>
      </c>
      <c r="D71" s="110"/>
      <c r="E71" s="110"/>
      <c r="F71" s="516" t="str">
        <f t="shared" si="0"/>
        <v/>
      </c>
      <c r="G71" s="88"/>
      <c r="H71" s="113"/>
      <c r="I71" s="110"/>
      <c r="J71" s="110"/>
      <c r="K71" s="113"/>
      <c r="L71" s="111"/>
      <c r="M71" s="111"/>
      <c r="N71" s="100"/>
      <c r="O71" s="100"/>
      <c r="P71" s="100"/>
      <c r="Q71" s="549"/>
      <c r="R71" s="113"/>
      <c r="S71" s="92"/>
      <c r="T71" s="111"/>
      <c r="U71" s="111"/>
      <c r="V71" s="115"/>
      <c r="W71" s="103"/>
      <c r="X71" s="103"/>
      <c r="Y71" s="103"/>
      <c r="Z71" s="524" t="s">
        <v>114</v>
      </c>
      <c r="AA71" s="103"/>
      <c r="AB71" s="103"/>
      <c r="AC71" s="103"/>
      <c r="AD71" s="100"/>
      <c r="AE71" s="100"/>
    </row>
    <row r="72" spans="1:31" x14ac:dyDescent="0.2">
      <c r="A72" s="101"/>
      <c r="B72" s="107"/>
      <c r="C72" s="514" t="s">
        <v>236</v>
      </c>
      <c r="D72" s="110"/>
      <c r="E72" s="110"/>
      <c r="F72" s="516" t="str">
        <f t="shared" si="0"/>
        <v/>
      </c>
      <c r="G72" s="88"/>
      <c r="H72" s="113"/>
      <c r="I72" s="110"/>
      <c r="J72" s="110"/>
      <c r="K72" s="113"/>
      <c r="L72" s="111"/>
      <c r="M72" s="111"/>
      <c r="N72" s="100"/>
      <c r="O72" s="100"/>
      <c r="P72" s="100"/>
      <c r="Q72" s="549"/>
      <c r="R72" s="113"/>
      <c r="S72" s="92"/>
      <c r="T72" s="111"/>
      <c r="U72" s="111"/>
      <c r="V72" s="115"/>
      <c r="W72" s="103"/>
      <c r="X72" s="103"/>
      <c r="Y72" s="103"/>
      <c r="Z72" s="524" t="s">
        <v>114</v>
      </c>
      <c r="AA72" s="103"/>
      <c r="AB72" s="103"/>
      <c r="AC72" s="103"/>
      <c r="AD72" s="100"/>
      <c r="AE72" s="100"/>
    </row>
    <row r="73" spans="1:31" x14ac:dyDescent="0.2">
      <c r="A73" s="101"/>
      <c r="B73" s="107"/>
      <c r="C73" s="514" t="s">
        <v>237</v>
      </c>
      <c r="D73" s="110"/>
      <c r="E73" s="110"/>
      <c r="F73" s="516" t="str">
        <f t="shared" si="0"/>
        <v/>
      </c>
      <c r="G73" s="88"/>
      <c r="H73" s="113"/>
      <c r="I73" s="110"/>
      <c r="J73" s="110"/>
      <c r="K73" s="113"/>
      <c r="L73" s="111"/>
      <c r="M73" s="111"/>
      <c r="N73" s="100"/>
      <c r="O73" s="100"/>
      <c r="P73" s="100"/>
      <c r="Q73" s="549"/>
      <c r="R73" s="113"/>
      <c r="S73" s="92"/>
      <c r="T73" s="111"/>
      <c r="U73" s="111"/>
      <c r="V73" s="115"/>
      <c r="W73" s="103"/>
      <c r="X73" s="103"/>
      <c r="Y73" s="103"/>
      <c r="Z73" s="524" t="s">
        <v>114</v>
      </c>
      <c r="AA73" s="103"/>
      <c r="AB73" s="103"/>
      <c r="AC73" s="103"/>
      <c r="AD73" s="100"/>
      <c r="AE73" s="100"/>
    </row>
    <row r="74" spans="1:31" x14ac:dyDescent="0.2">
      <c r="A74" s="101"/>
      <c r="B74" s="107"/>
      <c r="C74" s="514" t="s">
        <v>238</v>
      </c>
      <c r="D74" s="110"/>
      <c r="E74" s="110"/>
      <c r="F74" s="516" t="str">
        <f t="shared" si="0"/>
        <v/>
      </c>
      <c r="G74" s="88"/>
      <c r="H74" s="113"/>
      <c r="I74" s="110"/>
      <c r="J74" s="110"/>
      <c r="K74" s="113"/>
      <c r="L74" s="111"/>
      <c r="M74" s="111"/>
      <c r="N74" s="100"/>
      <c r="O74" s="100"/>
      <c r="P74" s="100"/>
      <c r="Q74" s="549"/>
      <c r="R74" s="113"/>
      <c r="S74" s="92"/>
      <c r="T74" s="111"/>
      <c r="U74" s="111"/>
      <c r="V74" s="115"/>
      <c r="W74" s="103"/>
      <c r="X74" s="103"/>
      <c r="Y74" s="103"/>
      <c r="Z74" s="524" t="s">
        <v>114</v>
      </c>
      <c r="AA74" s="103"/>
      <c r="AB74" s="103"/>
      <c r="AC74" s="103"/>
      <c r="AD74" s="100"/>
      <c r="AE74" s="100"/>
    </row>
    <row r="75" spans="1:31" x14ac:dyDescent="0.2">
      <c r="A75" s="101"/>
      <c r="B75" s="107"/>
      <c r="C75" s="514" t="s">
        <v>239</v>
      </c>
      <c r="D75" s="110"/>
      <c r="E75" s="110"/>
      <c r="F75" s="516" t="str">
        <f t="shared" si="0"/>
        <v/>
      </c>
      <c r="G75" s="88"/>
      <c r="H75" s="113"/>
      <c r="I75" s="110"/>
      <c r="J75" s="110"/>
      <c r="K75" s="113"/>
      <c r="L75" s="111"/>
      <c r="M75" s="111"/>
      <c r="N75" s="100"/>
      <c r="O75" s="100"/>
      <c r="P75" s="100"/>
      <c r="Q75" s="549"/>
      <c r="R75" s="113"/>
      <c r="S75" s="92"/>
      <c r="T75" s="111"/>
      <c r="U75" s="111"/>
      <c r="V75" s="115"/>
      <c r="W75" s="103"/>
      <c r="X75" s="103"/>
      <c r="Y75" s="103"/>
      <c r="Z75" s="524" t="s">
        <v>114</v>
      </c>
      <c r="AA75" s="103"/>
      <c r="AB75" s="103"/>
      <c r="AC75" s="103"/>
      <c r="AD75" s="100"/>
      <c r="AE75" s="100"/>
    </row>
    <row r="76" spans="1:31" x14ac:dyDescent="0.2">
      <c r="A76" s="101"/>
      <c r="B76" s="107"/>
      <c r="C76" s="514" t="s">
        <v>240</v>
      </c>
      <c r="D76" s="110"/>
      <c r="E76" s="110"/>
      <c r="F76" s="516" t="str">
        <f t="shared" si="0"/>
        <v/>
      </c>
      <c r="G76" s="88"/>
      <c r="H76" s="113"/>
      <c r="I76" s="110"/>
      <c r="J76" s="110"/>
      <c r="K76" s="113"/>
      <c r="L76" s="111"/>
      <c r="M76" s="111"/>
      <c r="N76" s="100"/>
      <c r="O76" s="100"/>
      <c r="P76" s="100"/>
      <c r="Q76" s="549"/>
      <c r="R76" s="113"/>
      <c r="S76" s="92"/>
      <c r="T76" s="111"/>
      <c r="U76" s="111"/>
      <c r="V76" s="115"/>
      <c r="W76" s="103"/>
      <c r="X76" s="103"/>
      <c r="Y76" s="103"/>
      <c r="Z76" s="524" t="s">
        <v>114</v>
      </c>
      <c r="AA76" s="103"/>
      <c r="AB76" s="103"/>
      <c r="AC76" s="103"/>
      <c r="AD76" s="100"/>
      <c r="AE76" s="100"/>
    </row>
    <row r="77" spans="1:31" x14ac:dyDescent="0.2">
      <c r="A77" s="101"/>
      <c r="B77" s="107"/>
      <c r="C77" s="514"/>
      <c r="D77" s="110"/>
      <c r="E77" s="110"/>
      <c r="F77" s="104"/>
      <c r="G77" s="88"/>
      <c r="H77" s="113"/>
      <c r="I77" s="110"/>
      <c r="J77" s="110"/>
      <c r="K77" s="113"/>
      <c r="L77" s="111"/>
      <c r="M77" s="111"/>
      <c r="N77" s="100"/>
      <c r="O77" s="100"/>
      <c r="P77" s="100"/>
      <c r="Q77" s="549"/>
      <c r="R77" s="113"/>
      <c r="S77" s="92"/>
      <c r="T77" s="111"/>
      <c r="U77" s="111"/>
      <c r="V77" s="115"/>
      <c r="W77" s="103"/>
      <c r="X77" s="103"/>
      <c r="Y77" s="103"/>
      <c r="Z77" s="94"/>
      <c r="AA77" s="103"/>
      <c r="AB77" s="103"/>
      <c r="AC77" s="103"/>
      <c r="AD77" s="100"/>
      <c r="AE77" s="100"/>
    </row>
    <row r="78" spans="1:31" x14ac:dyDescent="0.2">
      <c r="A78" s="101"/>
      <c r="B78" s="107"/>
      <c r="C78" s="514"/>
      <c r="D78" s="110"/>
      <c r="E78" s="110"/>
      <c r="F78" s="104"/>
      <c r="G78" s="88"/>
      <c r="H78" s="113"/>
      <c r="I78" s="110"/>
      <c r="J78" s="110"/>
      <c r="K78" s="113"/>
      <c r="L78" s="111"/>
      <c r="M78" s="111"/>
      <c r="N78" s="100"/>
      <c r="O78" s="100"/>
      <c r="P78" s="100"/>
      <c r="Q78" s="549"/>
      <c r="R78" s="113"/>
      <c r="S78" s="92"/>
      <c r="T78" s="111"/>
      <c r="U78" s="111"/>
      <c r="V78" s="115"/>
      <c r="W78" s="103"/>
      <c r="X78" s="103"/>
      <c r="Y78" s="103"/>
      <c r="Z78" s="94"/>
      <c r="AA78" s="103"/>
      <c r="AB78" s="103"/>
      <c r="AC78" s="103"/>
      <c r="AD78" s="100"/>
      <c r="AE78" s="100"/>
    </row>
    <row r="79" spans="1:31" x14ac:dyDescent="0.2">
      <c r="A79" s="101"/>
      <c r="B79" s="107"/>
      <c r="C79" s="514"/>
      <c r="D79" s="110"/>
      <c r="E79" s="110"/>
      <c r="F79" s="104"/>
      <c r="G79" s="88"/>
      <c r="H79" s="113"/>
      <c r="I79" s="110"/>
      <c r="J79" s="110"/>
      <c r="K79" s="113"/>
      <c r="L79" s="111"/>
      <c r="M79" s="111"/>
      <c r="N79" s="100"/>
      <c r="O79" s="100"/>
      <c r="P79" s="100"/>
      <c r="Q79" s="549"/>
      <c r="R79" s="113"/>
      <c r="S79" s="92"/>
      <c r="T79" s="111"/>
      <c r="U79" s="111"/>
      <c r="V79" s="115"/>
      <c r="W79" s="103"/>
      <c r="X79" s="103"/>
      <c r="Y79" s="103"/>
      <c r="Z79" s="94"/>
      <c r="AA79" s="103"/>
      <c r="AB79" s="103"/>
      <c r="AC79" s="103"/>
      <c r="AD79" s="100"/>
      <c r="AE79" s="100"/>
    </row>
    <row r="80" spans="1:31" x14ac:dyDescent="0.2">
      <c r="A80" s="101"/>
      <c r="B80" s="107"/>
      <c r="C80" s="514"/>
      <c r="D80" s="110"/>
      <c r="E80" s="110"/>
      <c r="F80" s="104"/>
      <c r="G80" s="88"/>
      <c r="H80" s="113"/>
      <c r="I80" s="110"/>
      <c r="J80" s="110"/>
      <c r="K80" s="113"/>
      <c r="L80" s="111"/>
      <c r="M80" s="111"/>
      <c r="N80" s="100"/>
      <c r="O80" s="100"/>
      <c r="P80" s="100"/>
      <c r="Q80" s="549"/>
      <c r="R80" s="113"/>
      <c r="S80" s="92"/>
      <c r="T80" s="111"/>
      <c r="U80" s="111"/>
      <c r="V80" s="115"/>
      <c r="W80" s="103"/>
      <c r="X80" s="103"/>
      <c r="Y80" s="103"/>
      <c r="Z80" s="94"/>
      <c r="AA80" s="103"/>
      <c r="AB80" s="103"/>
      <c r="AC80" s="103"/>
      <c r="AD80" s="100"/>
      <c r="AE80" s="100"/>
    </row>
    <row r="81" spans="1:31" x14ac:dyDescent="0.2">
      <c r="A81" s="101"/>
      <c r="B81" s="107"/>
      <c r="C81" s="514"/>
      <c r="D81" s="110"/>
      <c r="E81" s="110"/>
      <c r="F81" s="104"/>
      <c r="G81" s="88"/>
      <c r="H81" s="113"/>
      <c r="I81" s="110"/>
      <c r="J81" s="110"/>
      <c r="K81" s="113"/>
      <c r="L81" s="111"/>
      <c r="M81" s="111"/>
      <c r="N81" s="100"/>
      <c r="O81" s="100"/>
      <c r="P81" s="100"/>
      <c r="Q81" s="549"/>
      <c r="R81" s="113"/>
      <c r="S81" s="92"/>
      <c r="T81" s="111"/>
      <c r="U81" s="111"/>
      <c r="V81" s="115"/>
      <c r="W81" s="103"/>
      <c r="X81" s="103"/>
      <c r="Y81" s="103"/>
      <c r="Z81" s="94"/>
      <c r="AA81" s="103"/>
      <c r="AB81" s="103"/>
      <c r="AC81" s="103"/>
      <c r="AD81" s="100"/>
      <c r="AE81" s="100"/>
    </row>
    <row r="82" spans="1:31" x14ac:dyDescent="0.2">
      <c r="A82" s="101"/>
      <c r="B82" s="107"/>
      <c r="C82" s="514"/>
      <c r="D82" s="110"/>
      <c r="E82" s="110"/>
      <c r="F82" s="104"/>
      <c r="G82" s="88"/>
      <c r="H82" s="113"/>
      <c r="I82" s="110"/>
      <c r="J82" s="110"/>
      <c r="K82" s="113"/>
      <c r="L82" s="111"/>
      <c r="M82" s="111"/>
      <c r="N82" s="100"/>
      <c r="O82" s="100"/>
      <c r="P82" s="100"/>
      <c r="Q82" s="549"/>
      <c r="R82" s="113"/>
      <c r="S82" s="92"/>
      <c r="T82" s="111"/>
      <c r="U82" s="111"/>
      <c r="V82" s="115"/>
      <c r="W82" s="103"/>
      <c r="X82" s="103"/>
      <c r="Y82" s="103"/>
      <c r="Z82" s="94"/>
      <c r="AA82" s="103"/>
      <c r="AB82" s="103"/>
      <c r="AC82" s="103"/>
      <c r="AD82" s="100"/>
      <c r="AE82" s="100"/>
    </row>
    <row r="83" spans="1:31" x14ac:dyDescent="0.2">
      <c r="A83" s="101"/>
      <c r="B83" s="107"/>
      <c r="C83" s="514"/>
      <c r="D83" s="110"/>
      <c r="E83" s="110"/>
      <c r="F83" s="104"/>
      <c r="G83" s="88"/>
      <c r="H83" s="113"/>
      <c r="I83" s="110"/>
      <c r="J83" s="110"/>
      <c r="K83" s="113"/>
      <c r="L83" s="111"/>
      <c r="M83" s="111"/>
      <c r="N83" s="100"/>
      <c r="O83" s="100"/>
      <c r="P83" s="100"/>
      <c r="Q83" s="549"/>
      <c r="R83" s="113"/>
      <c r="S83" s="92"/>
      <c r="T83" s="111"/>
      <c r="U83" s="111"/>
      <c r="V83" s="115"/>
      <c r="W83" s="103"/>
      <c r="X83" s="103"/>
      <c r="Y83" s="103"/>
      <c r="Z83" s="94"/>
      <c r="AA83" s="103"/>
      <c r="AB83" s="103"/>
      <c r="AC83" s="103"/>
      <c r="AD83" s="100"/>
      <c r="AE83" s="100"/>
    </row>
    <row r="84" spans="1:31" x14ac:dyDescent="0.2">
      <c r="A84" s="101"/>
      <c r="B84" s="107"/>
      <c r="C84" s="514"/>
      <c r="D84" s="110"/>
      <c r="E84" s="110"/>
      <c r="F84" s="104"/>
      <c r="G84" s="88"/>
      <c r="H84" s="113"/>
      <c r="I84" s="110"/>
      <c r="J84" s="110"/>
      <c r="K84" s="113"/>
      <c r="L84" s="111"/>
      <c r="M84" s="111"/>
      <c r="N84" s="100"/>
      <c r="O84" s="100"/>
      <c r="P84" s="100"/>
      <c r="Q84" s="549"/>
      <c r="R84" s="113"/>
      <c r="S84" s="92"/>
      <c r="T84" s="111"/>
      <c r="U84" s="111"/>
      <c r="V84" s="115"/>
      <c r="W84" s="103"/>
      <c r="X84" s="103"/>
      <c r="Y84" s="103"/>
      <c r="Z84" s="94"/>
      <c r="AA84" s="103"/>
      <c r="AB84" s="103"/>
      <c r="AC84" s="103"/>
      <c r="AD84" s="100"/>
      <c r="AE84" s="100"/>
    </row>
    <row r="85" spans="1:31" x14ac:dyDescent="0.2">
      <c r="A85" s="101"/>
      <c r="B85" s="107"/>
      <c r="C85" s="514"/>
      <c r="D85" s="110"/>
      <c r="E85" s="110"/>
      <c r="F85" s="104"/>
      <c r="G85" s="88"/>
      <c r="H85" s="113"/>
      <c r="I85" s="110"/>
      <c r="J85" s="110"/>
      <c r="K85" s="113"/>
      <c r="L85" s="111"/>
      <c r="M85" s="111"/>
      <c r="N85" s="100"/>
      <c r="O85" s="100"/>
      <c r="P85" s="100"/>
      <c r="Q85" s="549"/>
      <c r="R85" s="113"/>
      <c r="S85" s="92"/>
      <c r="T85" s="111"/>
      <c r="U85" s="111"/>
      <c r="V85" s="115"/>
      <c r="W85" s="103"/>
      <c r="X85" s="103"/>
      <c r="Y85" s="103"/>
      <c r="Z85" s="94"/>
      <c r="AA85" s="103"/>
      <c r="AB85" s="103"/>
      <c r="AC85" s="103"/>
      <c r="AD85" s="100"/>
      <c r="AE85" s="100"/>
    </row>
    <row r="86" spans="1:31" x14ac:dyDescent="0.2">
      <c r="A86" s="101"/>
      <c r="B86" s="107"/>
      <c r="C86" s="514"/>
      <c r="D86" s="110"/>
      <c r="E86" s="110"/>
      <c r="F86" s="104"/>
      <c r="G86" s="88"/>
      <c r="H86" s="113"/>
      <c r="I86" s="110"/>
      <c r="J86" s="110"/>
      <c r="K86" s="113"/>
      <c r="L86" s="111"/>
      <c r="M86" s="111"/>
      <c r="N86" s="100"/>
      <c r="O86" s="100"/>
      <c r="P86" s="100"/>
      <c r="Q86" s="549"/>
      <c r="R86" s="113"/>
      <c r="S86" s="92"/>
      <c r="T86" s="111"/>
      <c r="U86" s="111"/>
      <c r="V86" s="115"/>
      <c r="W86" s="103"/>
      <c r="X86" s="103"/>
      <c r="Y86" s="103"/>
      <c r="Z86" s="94"/>
      <c r="AA86" s="103"/>
      <c r="AB86" s="103"/>
      <c r="AC86" s="103"/>
      <c r="AD86" s="100"/>
      <c r="AE86" s="100"/>
    </row>
    <row r="87" spans="1:31" x14ac:dyDescent="0.2">
      <c r="A87" s="101"/>
      <c r="B87" s="107"/>
      <c r="C87" s="514"/>
      <c r="D87" s="110"/>
      <c r="E87" s="110"/>
      <c r="F87" s="104"/>
      <c r="G87" s="88"/>
      <c r="H87" s="113"/>
      <c r="I87" s="110"/>
      <c r="J87" s="110"/>
      <c r="K87" s="113"/>
      <c r="L87" s="111"/>
      <c r="M87" s="111"/>
      <c r="N87" s="100"/>
      <c r="O87" s="100"/>
      <c r="P87" s="100"/>
      <c r="Q87" s="549"/>
      <c r="R87" s="113"/>
      <c r="S87" s="92"/>
      <c r="T87" s="111"/>
      <c r="U87" s="111"/>
      <c r="V87" s="115"/>
      <c r="W87" s="103"/>
      <c r="X87" s="103"/>
      <c r="Y87" s="103"/>
      <c r="Z87" s="94"/>
      <c r="AA87" s="103"/>
      <c r="AB87" s="103"/>
      <c r="AC87" s="103"/>
      <c r="AD87" s="100"/>
      <c r="AE87" s="100"/>
    </row>
    <row r="88" spans="1:31" x14ac:dyDescent="0.2">
      <c r="A88" s="101"/>
      <c r="B88" s="107"/>
      <c r="C88" s="514"/>
      <c r="D88" s="110"/>
      <c r="E88" s="110"/>
      <c r="F88" s="104"/>
      <c r="G88" s="88"/>
      <c r="H88" s="113"/>
      <c r="I88" s="110"/>
      <c r="J88" s="110"/>
      <c r="K88" s="113"/>
      <c r="L88" s="111"/>
      <c r="M88" s="111"/>
      <c r="N88" s="100"/>
      <c r="O88" s="100"/>
      <c r="P88" s="100"/>
      <c r="Q88" s="549"/>
      <c r="R88" s="113"/>
      <c r="S88" s="92"/>
      <c r="T88" s="111"/>
      <c r="U88" s="111"/>
      <c r="V88" s="115"/>
      <c r="W88" s="103"/>
      <c r="X88" s="103"/>
      <c r="Y88" s="103"/>
      <c r="Z88" s="94"/>
      <c r="AA88" s="103"/>
      <c r="AB88" s="103"/>
      <c r="AC88" s="103"/>
      <c r="AD88" s="100"/>
      <c r="AE88" s="100"/>
    </row>
    <row r="89" spans="1:31" x14ac:dyDescent="0.2">
      <c r="A89" s="101"/>
      <c r="B89" s="107"/>
      <c r="C89" s="514"/>
      <c r="D89" s="110"/>
      <c r="E89" s="110"/>
      <c r="F89" s="104"/>
      <c r="G89" s="88"/>
      <c r="H89" s="113"/>
      <c r="I89" s="110"/>
      <c r="J89" s="110"/>
      <c r="K89" s="113"/>
      <c r="L89" s="111"/>
      <c r="M89" s="111"/>
      <c r="N89" s="100"/>
      <c r="O89" s="100"/>
      <c r="P89" s="100"/>
      <c r="Q89" s="549"/>
      <c r="R89" s="113"/>
      <c r="S89" s="92"/>
      <c r="T89" s="111"/>
      <c r="U89" s="111"/>
      <c r="V89" s="115"/>
      <c r="W89" s="103"/>
      <c r="X89" s="103"/>
      <c r="Y89" s="103"/>
      <c r="Z89" s="94"/>
      <c r="AA89" s="103"/>
      <c r="AB89" s="103"/>
      <c r="AC89" s="103"/>
      <c r="AD89" s="100"/>
      <c r="AE89" s="100"/>
    </row>
    <row r="90" spans="1:31" x14ac:dyDescent="0.2">
      <c r="A90" s="101"/>
      <c r="B90" s="107"/>
      <c r="C90" s="514"/>
      <c r="D90" s="110"/>
      <c r="E90" s="110"/>
      <c r="F90" s="104"/>
      <c r="G90" s="88"/>
      <c r="H90" s="113"/>
      <c r="I90" s="110"/>
      <c r="J90" s="110"/>
      <c r="K90" s="113"/>
      <c r="L90" s="111"/>
      <c r="M90" s="111"/>
      <c r="N90" s="100"/>
      <c r="O90" s="100"/>
      <c r="P90" s="100"/>
      <c r="Q90" s="549"/>
      <c r="R90" s="113"/>
      <c r="S90" s="92"/>
      <c r="T90" s="111"/>
      <c r="U90" s="111"/>
      <c r="V90" s="115"/>
      <c r="W90" s="103"/>
      <c r="X90" s="103"/>
      <c r="Y90" s="103"/>
      <c r="Z90" s="94"/>
      <c r="AA90" s="103"/>
      <c r="AB90" s="103"/>
      <c r="AC90" s="103"/>
      <c r="AD90" s="100"/>
      <c r="AE90" s="100"/>
    </row>
    <row r="91" spans="1:31" x14ac:dyDescent="0.2">
      <c r="A91" s="101"/>
      <c r="B91" s="107"/>
      <c r="C91" s="514"/>
      <c r="D91" s="110"/>
      <c r="E91" s="110"/>
      <c r="F91" s="104"/>
      <c r="G91" s="88"/>
      <c r="H91" s="113"/>
      <c r="I91" s="110"/>
      <c r="J91" s="110"/>
      <c r="K91" s="113"/>
      <c r="L91" s="111"/>
      <c r="M91" s="111"/>
      <c r="N91" s="100"/>
      <c r="O91" s="100"/>
      <c r="P91" s="100"/>
      <c r="Q91" s="549"/>
      <c r="R91" s="113"/>
      <c r="S91" s="92"/>
      <c r="T91" s="111"/>
      <c r="U91" s="111"/>
      <c r="V91" s="115"/>
      <c r="W91" s="103"/>
      <c r="X91" s="103"/>
      <c r="Y91" s="103"/>
      <c r="Z91" s="94"/>
      <c r="AA91" s="103"/>
      <c r="AB91" s="103"/>
      <c r="AC91" s="103"/>
      <c r="AD91" s="100"/>
      <c r="AE91" s="100"/>
    </row>
    <row r="92" spans="1:31" x14ac:dyDescent="0.2">
      <c r="A92" s="101"/>
      <c r="B92" s="107"/>
      <c r="C92" s="514"/>
      <c r="D92" s="110"/>
      <c r="E92" s="110"/>
      <c r="F92" s="104"/>
      <c r="G92" s="88"/>
      <c r="H92" s="113"/>
      <c r="I92" s="110"/>
      <c r="J92" s="110"/>
      <c r="K92" s="113"/>
      <c r="L92" s="111"/>
      <c r="M92" s="111"/>
      <c r="N92" s="100"/>
      <c r="O92" s="100"/>
      <c r="P92" s="100"/>
      <c r="Q92" s="549"/>
      <c r="R92" s="113"/>
      <c r="S92" s="92"/>
      <c r="T92" s="111"/>
      <c r="U92" s="111"/>
      <c r="V92" s="115"/>
      <c r="W92" s="103"/>
      <c r="X92" s="103"/>
      <c r="Y92" s="103"/>
      <c r="Z92" s="94"/>
      <c r="AA92" s="103"/>
      <c r="AB92" s="103"/>
      <c r="AC92" s="103"/>
      <c r="AD92" s="100"/>
      <c r="AE92" s="100"/>
    </row>
    <row r="93" spans="1:31" x14ac:dyDescent="0.2">
      <c r="A93" s="101"/>
      <c r="B93" s="107"/>
      <c r="C93" s="514"/>
      <c r="D93" s="110"/>
      <c r="E93" s="110"/>
      <c r="F93" s="104"/>
      <c r="G93" s="88"/>
      <c r="H93" s="113"/>
      <c r="I93" s="110"/>
      <c r="J93" s="110"/>
      <c r="K93" s="113"/>
      <c r="L93" s="111"/>
      <c r="M93" s="111"/>
      <c r="N93" s="100"/>
      <c r="O93" s="100"/>
      <c r="P93" s="100"/>
      <c r="Q93" s="549"/>
      <c r="R93" s="113"/>
      <c r="S93" s="92"/>
      <c r="T93" s="111"/>
      <c r="U93" s="111"/>
      <c r="V93" s="115"/>
      <c r="W93" s="103"/>
      <c r="X93" s="103"/>
      <c r="Y93" s="103"/>
      <c r="Z93" s="94"/>
      <c r="AA93" s="103"/>
      <c r="AB93" s="103"/>
      <c r="AC93" s="103"/>
      <c r="AD93" s="100"/>
      <c r="AE93" s="100"/>
    </row>
    <row r="94" spans="1:31" x14ac:dyDescent="0.2">
      <c r="A94" s="101"/>
      <c r="B94" s="107"/>
      <c r="C94" s="514"/>
      <c r="D94" s="110"/>
      <c r="E94" s="110"/>
      <c r="F94" s="104"/>
      <c r="G94" s="88"/>
      <c r="H94" s="113"/>
      <c r="I94" s="110"/>
      <c r="J94" s="110"/>
      <c r="K94" s="113"/>
      <c r="L94" s="111"/>
      <c r="M94" s="111"/>
      <c r="N94" s="100"/>
      <c r="O94" s="100"/>
      <c r="P94" s="100"/>
      <c r="Q94" s="549"/>
      <c r="R94" s="113"/>
      <c r="S94" s="92"/>
      <c r="T94" s="111"/>
      <c r="U94" s="111"/>
      <c r="V94" s="115"/>
      <c r="W94" s="103"/>
      <c r="X94" s="103"/>
      <c r="Y94" s="103"/>
      <c r="Z94" s="94"/>
      <c r="AA94" s="103"/>
      <c r="AB94" s="103"/>
      <c r="AC94" s="103"/>
      <c r="AD94" s="100"/>
      <c r="AE94" s="100"/>
    </row>
    <row r="95" spans="1:31" x14ac:dyDescent="0.2">
      <c r="A95" s="101"/>
      <c r="B95" s="107"/>
      <c r="C95" s="514"/>
      <c r="D95" s="110"/>
      <c r="E95" s="110"/>
      <c r="F95" s="104"/>
      <c r="G95" s="88"/>
      <c r="H95" s="113"/>
      <c r="I95" s="110"/>
      <c r="J95" s="110"/>
      <c r="K95" s="113"/>
      <c r="L95" s="111"/>
      <c r="M95" s="111"/>
      <c r="N95" s="100"/>
      <c r="O95" s="100"/>
      <c r="P95" s="100"/>
      <c r="Q95" s="549"/>
      <c r="R95" s="113"/>
      <c r="S95" s="92"/>
      <c r="T95" s="111"/>
      <c r="U95" s="111"/>
      <c r="V95" s="115"/>
      <c r="W95" s="103"/>
      <c r="X95" s="103"/>
      <c r="Y95" s="103"/>
      <c r="Z95" s="94"/>
      <c r="AA95" s="103"/>
      <c r="AB95" s="103"/>
      <c r="AC95" s="103"/>
      <c r="AD95" s="100"/>
      <c r="AE95" s="100"/>
    </row>
    <row r="96" spans="1:31" x14ac:dyDescent="0.2">
      <c r="A96" s="101"/>
      <c r="B96" s="107"/>
      <c r="C96" s="514"/>
      <c r="D96" s="110"/>
      <c r="E96" s="110"/>
      <c r="F96" s="104"/>
      <c r="G96" s="88"/>
      <c r="H96" s="113"/>
      <c r="I96" s="110"/>
      <c r="J96" s="110"/>
      <c r="K96" s="113"/>
      <c r="L96" s="111"/>
      <c r="M96" s="111"/>
      <c r="N96" s="100"/>
      <c r="O96" s="100"/>
      <c r="P96" s="100"/>
      <c r="Q96" s="549"/>
      <c r="R96" s="113"/>
      <c r="S96" s="92"/>
      <c r="T96" s="111"/>
      <c r="U96" s="111"/>
      <c r="V96" s="115"/>
      <c r="W96" s="103"/>
      <c r="X96" s="103"/>
      <c r="Y96" s="103"/>
      <c r="Z96" s="94"/>
      <c r="AA96" s="103"/>
      <c r="AB96" s="103"/>
      <c r="AC96" s="103"/>
      <c r="AD96" s="100"/>
      <c r="AE96" s="100"/>
    </row>
    <row r="97" spans="1:31" x14ac:dyDescent="0.2">
      <c r="A97" s="101"/>
      <c r="B97" s="107"/>
      <c r="C97" s="514"/>
      <c r="D97" s="110"/>
      <c r="E97" s="110"/>
      <c r="F97" s="104"/>
      <c r="G97" s="88"/>
      <c r="H97" s="113"/>
      <c r="I97" s="110"/>
      <c r="J97" s="110"/>
      <c r="K97" s="113"/>
      <c r="L97" s="111"/>
      <c r="M97" s="111"/>
      <c r="N97" s="100"/>
      <c r="O97" s="100"/>
      <c r="P97" s="100"/>
      <c r="Q97" s="549"/>
      <c r="R97" s="113"/>
      <c r="S97" s="92"/>
      <c r="T97" s="111"/>
      <c r="U97" s="111"/>
      <c r="V97" s="115"/>
      <c r="W97" s="103"/>
      <c r="X97" s="103"/>
      <c r="Y97" s="103"/>
      <c r="Z97" s="94"/>
      <c r="AA97" s="103"/>
      <c r="AB97" s="103"/>
      <c r="AC97" s="103"/>
      <c r="AD97" s="100"/>
      <c r="AE97" s="100"/>
    </row>
    <row r="98" spans="1:31" x14ac:dyDescent="0.2">
      <c r="A98" s="101"/>
      <c r="B98" s="107"/>
      <c r="C98" s="514"/>
      <c r="D98" s="110"/>
      <c r="E98" s="110"/>
      <c r="F98" s="104"/>
      <c r="G98" s="88"/>
      <c r="H98" s="113"/>
      <c r="I98" s="110"/>
      <c r="J98" s="110"/>
      <c r="K98" s="113"/>
      <c r="L98" s="111"/>
      <c r="M98" s="111"/>
      <c r="N98" s="100"/>
      <c r="O98" s="100"/>
      <c r="P98" s="100"/>
      <c r="Q98" s="549"/>
      <c r="R98" s="113"/>
      <c r="S98" s="92"/>
      <c r="T98" s="111"/>
      <c r="U98" s="111"/>
      <c r="V98" s="115"/>
      <c r="W98" s="103"/>
      <c r="X98" s="103"/>
      <c r="Y98" s="103"/>
      <c r="Z98" s="94"/>
      <c r="AA98" s="103"/>
      <c r="AB98" s="103"/>
      <c r="AC98" s="103"/>
      <c r="AD98" s="100"/>
      <c r="AE98" s="100"/>
    </row>
    <row r="99" spans="1:31" x14ac:dyDescent="0.2">
      <c r="A99" s="101"/>
      <c r="B99" s="107"/>
      <c r="C99" s="514"/>
      <c r="D99" s="110"/>
      <c r="E99" s="110"/>
      <c r="F99" s="104"/>
      <c r="G99" s="88"/>
      <c r="H99" s="113"/>
      <c r="I99" s="110"/>
      <c r="J99" s="110"/>
      <c r="K99" s="113"/>
      <c r="L99" s="111"/>
      <c r="M99" s="111"/>
      <c r="N99" s="100"/>
      <c r="O99" s="100"/>
      <c r="P99" s="100"/>
      <c r="Q99" s="549"/>
      <c r="R99" s="113"/>
      <c r="S99" s="92"/>
      <c r="T99" s="111"/>
      <c r="U99" s="111"/>
      <c r="V99" s="115"/>
      <c r="W99" s="103"/>
      <c r="X99" s="103"/>
      <c r="Y99" s="103"/>
      <c r="Z99" s="94"/>
      <c r="AA99" s="103"/>
      <c r="AB99" s="103"/>
      <c r="AC99" s="103"/>
      <c r="AD99" s="100"/>
      <c r="AE99" s="100"/>
    </row>
    <row r="100" spans="1:31" x14ac:dyDescent="0.2">
      <c r="A100" s="101"/>
      <c r="B100" s="107"/>
      <c r="C100" s="514"/>
      <c r="D100" s="110"/>
      <c r="E100" s="110"/>
      <c r="F100" s="104"/>
      <c r="G100" s="88"/>
      <c r="H100" s="113"/>
      <c r="I100" s="110"/>
      <c r="J100" s="110"/>
      <c r="K100" s="113"/>
      <c r="L100" s="111"/>
      <c r="M100" s="111"/>
      <c r="N100" s="100"/>
      <c r="O100" s="100"/>
      <c r="P100" s="100"/>
      <c r="Q100" s="549"/>
      <c r="R100" s="113"/>
      <c r="S100" s="92"/>
      <c r="T100" s="111"/>
      <c r="U100" s="111"/>
      <c r="V100" s="115"/>
      <c r="W100" s="103"/>
      <c r="X100" s="103"/>
      <c r="Y100" s="103"/>
      <c r="Z100" s="94"/>
      <c r="AA100" s="103"/>
      <c r="AB100" s="103"/>
      <c r="AC100" s="103"/>
      <c r="AD100" s="100"/>
      <c r="AE100" s="100"/>
    </row>
    <row r="101" spans="1:31" x14ac:dyDescent="0.2">
      <c r="A101" s="101"/>
      <c r="B101" s="107"/>
      <c r="C101" s="514"/>
      <c r="D101" s="110"/>
      <c r="E101" s="110"/>
      <c r="F101" s="104"/>
      <c r="G101" s="88"/>
      <c r="H101" s="113"/>
      <c r="I101" s="110"/>
      <c r="J101" s="110"/>
      <c r="K101" s="113"/>
      <c r="L101" s="111"/>
      <c r="M101" s="111"/>
      <c r="N101" s="100"/>
      <c r="O101" s="100"/>
      <c r="P101" s="100"/>
      <c r="Q101" s="549"/>
      <c r="R101" s="113"/>
      <c r="S101" s="92"/>
      <c r="T101" s="111"/>
      <c r="U101" s="111"/>
      <c r="V101" s="115"/>
      <c r="W101" s="103"/>
      <c r="X101" s="103"/>
      <c r="Y101" s="103"/>
      <c r="Z101" s="94"/>
      <c r="AA101" s="103"/>
      <c r="AB101" s="103"/>
      <c r="AC101" s="103"/>
      <c r="AD101" s="100"/>
      <c r="AE101" s="100"/>
    </row>
    <row r="102" spans="1:31" x14ac:dyDescent="0.2">
      <c r="A102" s="101"/>
      <c r="B102" s="107"/>
      <c r="C102" s="514"/>
      <c r="D102" s="110"/>
      <c r="E102" s="110"/>
      <c r="F102" s="104"/>
      <c r="G102" s="88"/>
      <c r="H102" s="113"/>
      <c r="I102" s="110"/>
      <c r="J102" s="110"/>
      <c r="K102" s="113"/>
      <c r="L102" s="111"/>
      <c r="M102" s="111"/>
      <c r="N102" s="100"/>
      <c r="O102" s="100"/>
      <c r="P102" s="100"/>
      <c r="Q102" s="549"/>
      <c r="R102" s="113"/>
      <c r="S102" s="92"/>
      <c r="T102" s="111"/>
      <c r="U102" s="111"/>
      <c r="V102" s="115"/>
      <c r="W102" s="103"/>
      <c r="X102" s="103"/>
      <c r="Y102" s="103"/>
      <c r="Z102" s="94"/>
      <c r="AA102" s="103"/>
      <c r="AB102" s="103"/>
      <c r="AC102" s="103"/>
      <c r="AD102" s="100"/>
      <c r="AE102" s="100"/>
    </row>
    <row r="103" spans="1:31" x14ac:dyDescent="0.2">
      <c r="A103" s="101"/>
      <c r="B103" s="107"/>
      <c r="C103" s="514"/>
      <c r="D103" s="110"/>
      <c r="E103" s="110"/>
      <c r="F103" s="104"/>
      <c r="G103" s="88"/>
      <c r="H103" s="113"/>
      <c r="I103" s="110"/>
      <c r="J103" s="110"/>
      <c r="K103" s="113"/>
      <c r="L103" s="111"/>
      <c r="M103" s="111"/>
      <c r="N103" s="100"/>
      <c r="O103" s="100"/>
      <c r="P103" s="100"/>
      <c r="Q103" s="549"/>
      <c r="R103" s="113"/>
      <c r="S103" s="92"/>
      <c r="T103" s="111"/>
      <c r="U103" s="111"/>
      <c r="V103" s="115"/>
      <c r="W103" s="103"/>
      <c r="X103" s="103"/>
      <c r="Y103" s="103"/>
      <c r="Z103" s="94"/>
      <c r="AA103" s="103"/>
      <c r="AB103" s="103"/>
      <c r="AC103" s="103"/>
      <c r="AD103" s="100"/>
      <c r="AE103" s="100"/>
    </row>
    <row r="104" spans="1:31" x14ac:dyDescent="0.2">
      <c r="A104" s="101"/>
      <c r="B104" s="107"/>
      <c r="C104" s="514"/>
      <c r="D104" s="110"/>
      <c r="E104" s="110"/>
      <c r="F104" s="104"/>
      <c r="G104" s="88"/>
      <c r="H104" s="113"/>
      <c r="I104" s="110"/>
      <c r="J104" s="110"/>
      <c r="K104" s="113"/>
      <c r="L104" s="111"/>
      <c r="M104" s="111"/>
      <c r="N104" s="100"/>
      <c r="O104" s="100"/>
      <c r="P104" s="100"/>
      <c r="Q104" s="549"/>
      <c r="R104" s="113"/>
      <c r="S104" s="92"/>
      <c r="T104" s="111"/>
      <c r="U104" s="111"/>
      <c r="V104" s="115"/>
      <c r="W104" s="103"/>
      <c r="X104" s="103"/>
      <c r="Y104" s="103"/>
      <c r="Z104" s="94"/>
      <c r="AA104" s="103"/>
      <c r="AB104" s="103"/>
      <c r="AC104" s="103"/>
      <c r="AD104" s="100"/>
      <c r="AE104" s="100"/>
    </row>
    <row r="105" spans="1:31" x14ac:dyDescent="0.2">
      <c r="A105" s="101"/>
      <c r="B105" s="107"/>
      <c r="C105" s="514"/>
      <c r="D105" s="110"/>
      <c r="E105" s="110"/>
      <c r="F105" s="104"/>
      <c r="G105" s="88"/>
      <c r="H105" s="113"/>
      <c r="I105" s="110"/>
      <c r="J105" s="110"/>
      <c r="K105" s="113"/>
      <c r="L105" s="111"/>
      <c r="M105" s="111"/>
      <c r="N105" s="100"/>
      <c r="O105" s="100"/>
      <c r="P105" s="100"/>
      <c r="Q105" s="549"/>
      <c r="R105" s="113"/>
      <c r="S105" s="92"/>
      <c r="T105" s="111"/>
      <c r="U105" s="111"/>
      <c r="V105" s="115"/>
      <c r="W105" s="103"/>
      <c r="X105" s="103"/>
      <c r="Y105" s="103"/>
      <c r="Z105" s="94"/>
      <c r="AA105" s="103"/>
      <c r="AB105" s="103"/>
      <c r="AC105" s="103"/>
      <c r="AD105" s="100"/>
      <c r="AE105" s="100"/>
    </row>
    <row r="106" spans="1:31" x14ac:dyDescent="0.2">
      <c r="A106" s="101"/>
      <c r="B106" s="107"/>
      <c r="C106" s="514"/>
      <c r="D106" s="110"/>
      <c r="E106" s="110"/>
      <c r="F106" s="104"/>
      <c r="G106" s="88"/>
      <c r="H106" s="113"/>
      <c r="I106" s="110"/>
      <c r="J106" s="110"/>
      <c r="K106" s="113"/>
      <c r="L106" s="111"/>
      <c r="M106" s="111"/>
      <c r="N106" s="100"/>
      <c r="O106" s="100"/>
      <c r="P106" s="100"/>
      <c r="Q106" s="549"/>
      <c r="R106" s="113"/>
      <c r="S106" s="92"/>
      <c r="T106" s="111"/>
      <c r="U106" s="111"/>
      <c r="V106" s="115"/>
      <c r="W106" s="103"/>
      <c r="X106" s="103"/>
      <c r="Y106" s="103"/>
      <c r="Z106" s="94"/>
      <c r="AA106" s="103"/>
      <c r="AB106" s="103"/>
      <c r="AC106" s="103"/>
      <c r="AD106" s="100"/>
      <c r="AE106" s="100"/>
    </row>
    <row r="107" spans="1:31" x14ac:dyDescent="0.2">
      <c r="A107" s="101"/>
      <c r="B107" s="107"/>
      <c r="C107" s="514"/>
      <c r="D107" s="110"/>
      <c r="E107" s="110"/>
      <c r="F107" s="104"/>
      <c r="G107" s="88"/>
      <c r="H107" s="113"/>
      <c r="I107" s="110"/>
      <c r="J107" s="110"/>
      <c r="K107" s="113"/>
      <c r="L107" s="111"/>
      <c r="M107" s="111"/>
      <c r="N107" s="100"/>
      <c r="O107" s="100"/>
      <c r="P107" s="100"/>
      <c r="Q107" s="549"/>
      <c r="R107" s="113"/>
      <c r="S107" s="92"/>
      <c r="T107" s="111"/>
      <c r="U107" s="111"/>
      <c r="V107" s="115"/>
      <c r="W107" s="103"/>
      <c r="X107" s="103"/>
      <c r="Y107" s="103"/>
      <c r="Z107" s="94"/>
      <c r="AA107" s="103"/>
      <c r="AB107" s="103"/>
      <c r="AC107" s="103"/>
      <c r="AD107" s="100"/>
      <c r="AE107" s="100"/>
    </row>
    <row r="108" spans="1:31" x14ac:dyDescent="0.2">
      <c r="A108" s="101"/>
      <c r="B108" s="107"/>
      <c r="C108" s="514"/>
      <c r="D108" s="110"/>
      <c r="E108" s="110"/>
      <c r="F108" s="104"/>
      <c r="G108" s="88"/>
      <c r="H108" s="113"/>
      <c r="I108" s="110"/>
      <c r="J108" s="110"/>
      <c r="K108" s="113"/>
      <c r="L108" s="111"/>
      <c r="M108" s="111"/>
      <c r="N108" s="100"/>
      <c r="O108" s="100"/>
      <c r="P108" s="100"/>
      <c r="Q108" s="549"/>
      <c r="R108" s="113"/>
      <c r="S108" s="92"/>
      <c r="T108" s="111"/>
      <c r="U108" s="111"/>
      <c r="V108" s="115"/>
      <c r="W108" s="103"/>
      <c r="X108" s="103"/>
      <c r="Y108" s="103"/>
      <c r="Z108" s="94"/>
      <c r="AA108" s="103"/>
      <c r="AB108" s="103"/>
      <c r="AC108" s="103"/>
      <c r="AD108" s="100"/>
      <c r="AE108" s="100"/>
    </row>
    <row r="109" spans="1:31" x14ac:dyDescent="0.2">
      <c r="A109" s="101"/>
      <c r="B109" s="107"/>
      <c r="C109" s="514"/>
      <c r="D109" s="110"/>
      <c r="E109" s="110"/>
      <c r="F109" s="104"/>
      <c r="G109" s="88"/>
      <c r="H109" s="113"/>
      <c r="I109" s="110"/>
      <c r="J109" s="110"/>
      <c r="K109" s="113"/>
      <c r="L109" s="111"/>
      <c r="M109" s="111"/>
      <c r="N109" s="100"/>
      <c r="O109" s="100"/>
      <c r="P109" s="100"/>
      <c r="Q109" s="549"/>
      <c r="R109" s="113"/>
      <c r="S109" s="92"/>
      <c r="T109" s="111"/>
      <c r="U109" s="111"/>
      <c r="V109" s="115"/>
      <c r="W109" s="103"/>
      <c r="X109" s="103"/>
      <c r="Y109" s="103"/>
      <c r="Z109" s="94"/>
      <c r="AA109" s="103"/>
      <c r="AB109" s="103"/>
      <c r="AC109" s="103"/>
      <c r="AD109" s="100"/>
      <c r="AE109" s="100"/>
    </row>
    <row r="110" spans="1:31" x14ac:dyDescent="0.2">
      <c r="A110" s="101"/>
      <c r="B110" s="107"/>
      <c r="C110" s="514"/>
      <c r="D110" s="110"/>
      <c r="E110" s="110"/>
      <c r="F110" s="104"/>
      <c r="G110" s="88"/>
      <c r="H110" s="113"/>
      <c r="I110" s="110"/>
      <c r="J110" s="110"/>
      <c r="K110" s="113"/>
      <c r="L110" s="111"/>
      <c r="M110" s="111"/>
      <c r="N110" s="100"/>
      <c r="O110" s="100"/>
      <c r="P110" s="100"/>
      <c r="Q110" s="549"/>
      <c r="R110" s="113"/>
      <c r="S110" s="92"/>
      <c r="T110" s="111"/>
      <c r="U110" s="111"/>
      <c r="V110" s="115"/>
      <c r="W110" s="103"/>
      <c r="X110" s="103"/>
      <c r="Y110" s="103"/>
      <c r="Z110" s="94"/>
      <c r="AA110" s="103"/>
      <c r="AB110" s="103"/>
      <c r="AC110" s="103"/>
      <c r="AD110" s="100"/>
      <c r="AE110" s="100"/>
    </row>
    <row r="111" spans="1:31" x14ac:dyDescent="0.2">
      <c r="A111" s="101"/>
      <c r="B111" s="107"/>
      <c r="C111" s="514"/>
      <c r="D111" s="110"/>
      <c r="E111" s="110"/>
      <c r="F111" s="104"/>
      <c r="G111" s="88"/>
      <c r="H111" s="113"/>
      <c r="I111" s="110"/>
      <c r="J111" s="110"/>
      <c r="K111" s="113"/>
      <c r="L111" s="111"/>
      <c r="M111" s="111"/>
      <c r="N111" s="100"/>
      <c r="O111" s="100"/>
      <c r="P111" s="100"/>
      <c r="Q111" s="549"/>
      <c r="R111" s="113"/>
      <c r="S111" s="92"/>
      <c r="T111" s="111"/>
      <c r="U111" s="111"/>
      <c r="V111" s="115"/>
      <c r="W111" s="103"/>
      <c r="X111" s="103"/>
      <c r="Y111" s="103"/>
      <c r="Z111" s="94"/>
      <c r="AA111" s="103"/>
      <c r="AB111" s="103"/>
      <c r="AC111" s="103"/>
      <c r="AD111" s="100"/>
      <c r="AE111" s="100"/>
    </row>
    <row r="112" spans="1:31" x14ac:dyDescent="0.2">
      <c r="A112" s="101"/>
      <c r="B112" s="107"/>
      <c r="C112" s="514"/>
      <c r="D112" s="110"/>
      <c r="E112" s="110"/>
      <c r="F112" s="104"/>
      <c r="G112" s="88"/>
      <c r="H112" s="113"/>
      <c r="I112" s="110"/>
      <c r="J112" s="110"/>
      <c r="K112" s="113"/>
      <c r="L112" s="111"/>
      <c r="M112" s="111"/>
      <c r="N112" s="100"/>
      <c r="O112" s="100"/>
      <c r="P112" s="100"/>
      <c r="Q112" s="549"/>
      <c r="R112" s="113"/>
      <c r="S112" s="92"/>
      <c r="T112" s="111"/>
      <c r="U112" s="111"/>
      <c r="V112" s="115"/>
      <c r="W112" s="103"/>
      <c r="X112" s="103"/>
      <c r="Y112" s="103"/>
      <c r="Z112" s="94"/>
      <c r="AA112" s="103"/>
      <c r="AB112" s="103"/>
      <c r="AC112" s="103"/>
      <c r="AD112" s="100"/>
      <c r="AE112" s="100"/>
    </row>
    <row r="113" spans="1:31" x14ac:dyDescent="0.2">
      <c r="A113" s="101"/>
      <c r="B113" s="107"/>
      <c r="C113" s="514"/>
      <c r="D113" s="110"/>
      <c r="E113" s="110"/>
      <c r="F113" s="104"/>
      <c r="G113" s="88"/>
      <c r="H113" s="113"/>
      <c r="I113" s="110"/>
      <c r="J113" s="110"/>
      <c r="K113" s="113"/>
      <c r="L113" s="111"/>
      <c r="M113" s="111"/>
      <c r="N113" s="100"/>
      <c r="O113" s="100"/>
      <c r="P113" s="100"/>
      <c r="Q113" s="549"/>
      <c r="R113" s="113"/>
      <c r="S113" s="92"/>
      <c r="T113" s="111"/>
      <c r="U113" s="111"/>
      <c r="V113" s="115"/>
      <c r="W113" s="103"/>
      <c r="X113" s="103"/>
      <c r="Y113" s="103"/>
      <c r="Z113" s="94"/>
      <c r="AA113" s="103"/>
      <c r="AB113" s="103"/>
      <c r="AC113" s="103"/>
      <c r="AD113" s="100"/>
      <c r="AE113" s="100"/>
    </row>
    <row r="114" spans="1:31" x14ac:dyDescent="0.2">
      <c r="A114" s="101"/>
      <c r="B114" s="107"/>
      <c r="C114" s="514"/>
      <c r="D114" s="110"/>
      <c r="E114" s="110"/>
      <c r="F114" s="104"/>
      <c r="G114" s="88"/>
      <c r="H114" s="113"/>
      <c r="I114" s="110"/>
      <c r="J114" s="110"/>
      <c r="K114" s="113"/>
      <c r="L114" s="111"/>
      <c r="M114" s="111"/>
      <c r="N114" s="100"/>
      <c r="O114" s="100"/>
      <c r="P114" s="100"/>
      <c r="Q114" s="549"/>
      <c r="R114" s="113"/>
      <c r="S114" s="92"/>
      <c r="T114" s="111"/>
      <c r="U114" s="111"/>
      <c r="V114" s="115"/>
      <c r="W114" s="103"/>
      <c r="X114" s="103"/>
      <c r="Y114" s="103"/>
      <c r="Z114" s="94"/>
      <c r="AA114" s="103"/>
      <c r="AB114" s="103"/>
      <c r="AC114" s="103"/>
      <c r="AD114" s="100"/>
      <c r="AE114" s="100"/>
    </row>
    <row r="115" spans="1:31" x14ac:dyDescent="0.2">
      <c r="A115" s="101"/>
      <c r="B115" s="107"/>
      <c r="C115" s="514"/>
      <c r="D115" s="110"/>
      <c r="E115" s="110"/>
      <c r="F115" s="104"/>
      <c r="G115" s="88"/>
      <c r="H115" s="113"/>
      <c r="I115" s="110"/>
      <c r="J115" s="110"/>
      <c r="K115" s="113"/>
      <c r="L115" s="111"/>
      <c r="M115" s="111"/>
      <c r="N115" s="100"/>
      <c r="O115" s="100"/>
      <c r="P115" s="100"/>
      <c r="Q115" s="549"/>
      <c r="R115" s="113"/>
      <c r="S115" s="92"/>
      <c r="T115" s="111"/>
      <c r="U115" s="111"/>
      <c r="V115" s="115"/>
      <c r="W115" s="103"/>
      <c r="X115" s="103"/>
      <c r="Y115" s="103"/>
      <c r="Z115" s="94"/>
      <c r="AA115" s="103"/>
      <c r="AB115" s="103"/>
      <c r="AC115" s="103"/>
      <c r="AD115" s="100"/>
      <c r="AE115" s="100"/>
    </row>
    <row r="116" spans="1:31" x14ac:dyDescent="0.2">
      <c r="A116" s="101"/>
      <c r="B116" s="107"/>
      <c r="C116" s="514"/>
      <c r="D116" s="110"/>
      <c r="E116" s="110"/>
      <c r="F116" s="104"/>
      <c r="G116" s="88"/>
      <c r="H116" s="113"/>
      <c r="I116" s="110"/>
      <c r="J116" s="110"/>
      <c r="K116" s="113"/>
      <c r="L116" s="111"/>
      <c r="M116" s="111"/>
      <c r="N116" s="100"/>
      <c r="O116" s="100"/>
      <c r="P116" s="100"/>
      <c r="Q116" s="549"/>
      <c r="R116" s="113"/>
      <c r="S116" s="92"/>
      <c r="T116" s="111"/>
      <c r="U116" s="111"/>
      <c r="V116" s="115"/>
      <c r="W116" s="103"/>
      <c r="X116" s="103"/>
      <c r="Y116" s="103"/>
      <c r="Z116" s="94"/>
      <c r="AA116" s="103"/>
      <c r="AB116" s="103"/>
      <c r="AC116" s="103"/>
      <c r="AD116" s="100"/>
      <c r="AE116" s="100"/>
    </row>
    <row r="117" spans="1:31" x14ac:dyDescent="0.2">
      <c r="A117" s="101"/>
      <c r="B117" s="107"/>
      <c r="C117" s="514"/>
      <c r="D117" s="110"/>
      <c r="E117" s="110"/>
      <c r="F117" s="104"/>
      <c r="G117" s="88"/>
      <c r="H117" s="113"/>
      <c r="I117" s="110"/>
      <c r="J117" s="110"/>
      <c r="K117" s="113"/>
      <c r="L117" s="111"/>
      <c r="M117" s="111"/>
      <c r="N117" s="100"/>
      <c r="O117" s="100"/>
      <c r="P117" s="100"/>
      <c r="Q117" s="549"/>
      <c r="R117" s="113"/>
      <c r="S117" s="92"/>
      <c r="T117" s="111"/>
      <c r="U117" s="111"/>
      <c r="V117" s="115"/>
      <c r="W117" s="103"/>
      <c r="X117" s="103"/>
      <c r="Y117" s="103"/>
      <c r="Z117" s="94"/>
      <c r="AA117" s="103"/>
      <c r="AB117" s="103"/>
      <c r="AC117" s="103"/>
      <c r="AD117" s="100"/>
      <c r="AE117" s="100"/>
    </row>
    <row r="118" spans="1:31" x14ac:dyDescent="0.2">
      <c r="A118" s="101"/>
      <c r="B118" s="107"/>
      <c r="C118" s="105"/>
      <c r="D118" s="110"/>
      <c r="E118" s="110"/>
      <c r="F118" s="104"/>
      <c r="G118" s="88"/>
      <c r="H118" s="113"/>
      <c r="I118" s="110"/>
      <c r="J118" s="110"/>
      <c r="K118" s="113"/>
      <c r="L118" s="111"/>
      <c r="M118" s="111"/>
      <c r="N118" s="100"/>
      <c r="O118" s="100"/>
      <c r="P118" s="100"/>
      <c r="Q118" s="92"/>
      <c r="R118" s="113"/>
      <c r="S118" s="92"/>
      <c r="T118" s="111"/>
      <c r="U118" s="111"/>
      <c r="V118" s="115"/>
      <c r="W118" s="103"/>
      <c r="X118" s="103"/>
      <c r="Y118" s="103"/>
      <c r="Z118" s="94"/>
      <c r="AA118" s="103"/>
      <c r="AB118" s="103"/>
      <c r="AC118" s="103"/>
      <c r="AD118" s="100"/>
      <c r="AE118" s="100"/>
    </row>
    <row r="119" spans="1:31" x14ac:dyDescent="0.2">
      <c r="A119" s="101"/>
      <c r="B119" s="107"/>
      <c r="C119" s="105"/>
      <c r="D119" s="110"/>
      <c r="E119" s="110"/>
      <c r="F119" s="104"/>
      <c r="G119" s="88"/>
      <c r="H119" s="113"/>
      <c r="I119" s="110"/>
      <c r="J119" s="110"/>
      <c r="K119" s="113"/>
      <c r="L119" s="111"/>
      <c r="M119" s="111"/>
      <c r="N119" s="100"/>
      <c r="O119" s="100"/>
      <c r="P119" s="100"/>
      <c r="Q119" s="92"/>
      <c r="R119" s="113"/>
      <c r="S119" s="92"/>
      <c r="T119" s="111"/>
      <c r="U119" s="111"/>
      <c r="V119" s="115"/>
      <c r="W119" s="103"/>
      <c r="X119" s="103"/>
      <c r="Y119" s="103"/>
      <c r="Z119" s="94"/>
      <c r="AA119" s="103"/>
      <c r="AB119" s="103"/>
      <c r="AC119" s="103"/>
      <c r="AD119" s="100"/>
      <c r="AE119" s="100"/>
    </row>
    <row r="120" spans="1:31" x14ac:dyDescent="0.2">
      <c r="A120" s="101"/>
      <c r="B120" s="107"/>
      <c r="C120" s="105"/>
      <c r="D120" s="110"/>
      <c r="E120" s="110"/>
      <c r="F120" s="104"/>
      <c r="G120" s="88"/>
      <c r="H120" s="113"/>
      <c r="I120" s="110"/>
      <c r="J120" s="110"/>
      <c r="K120" s="113"/>
      <c r="L120" s="111"/>
      <c r="M120" s="111"/>
      <c r="N120" s="100"/>
      <c r="O120" s="100"/>
      <c r="P120" s="100"/>
      <c r="Q120" s="92"/>
      <c r="R120" s="113"/>
      <c r="S120" s="92"/>
      <c r="T120" s="111"/>
      <c r="U120" s="111"/>
      <c r="V120" s="115"/>
      <c r="W120" s="103"/>
      <c r="X120" s="103"/>
      <c r="Y120" s="103"/>
      <c r="Z120" s="94"/>
      <c r="AA120" s="103"/>
      <c r="AB120" s="103"/>
      <c r="AC120" s="103"/>
      <c r="AD120" s="100"/>
      <c r="AE120" s="100"/>
    </row>
    <row r="121" spans="1:31" x14ac:dyDescent="0.2">
      <c r="A121" s="101"/>
      <c r="B121" s="107"/>
      <c r="C121" s="105"/>
      <c r="D121" s="110"/>
      <c r="E121" s="110"/>
      <c r="F121" s="104"/>
      <c r="G121" s="88"/>
      <c r="H121" s="113"/>
      <c r="I121" s="110"/>
      <c r="J121" s="110"/>
      <c r="K121" s="113"/>
      <c r="L121" s="111"/>
      <c r="M121" s="111"/>
      <c r="N121" s="100"/>
      <c r="O121" s="100"/>
      <c r="P121" s="100"/>
      <c r="Q121" s="92"/>
      <c r="R121" s="113"/>
      <c r="S121" s="92"/>
      <c r="T121" s="111"/>
      <c r="U121" s="111"/>
      <c r="V121" s="115"/>
      <c r="W121" s="103"/>
      <c r="X121" s="103"/>
      <c r="Y121" s="103"/>
      <c r="Z121" s="94"/>
      <c r="AA121" s="103"/>
      <c r="AB121" s="103"/>
      <c r="AC121" s="103"/>
      <c r="AD121" s="100"/>
      <c r="AE121" s="100"/>
    </row>
    <row r="122" spans="1:31" x14ac:dyDescent="0.2">
      <c r="A122" s="101"/>
      <c r="B122" s="107"/>
      <c r="C122" s="105"/>
      <c r="D122" s="110"/>
      <c r="E122" s="110"/>
      <c r="F122" s="104"/>
      <c r="G122" s="88"/>
      <c r="H122" s="113"/>
      <c r="I122" s="110"/>
      <c r="J122" s="110"/>
      <c r="K122" s="113"/>
      <c r="L122" s="111"/>
      <c r="M122" s="111"/>
      <c r="N122" s="100"/>
      <c r="O122" s="100"/>
      <c r="P122" s="100"/>
      <c r="Q122" s="92"/>
      <c r="R122" s="113"/>
      <c r="S122" s="92"/>
      <c r="T122" s="111"/>
      <c r="U122" s="111"/>
      <c r="V122" s="115"/>
      <c r="W122" s="103"/>
      <c r="X122" s="103"/>
      <c r="Y122" s="103"/>
      <c r="Z122" s="94"/>
      <c r="AA122" s="103"/>
      <c r="AB122" s="103"/>
      <c r="AC122" s="103"/>
      <c r="AD122" s="100"/>
      <c r="AE122" s="100"/>
    </row>
    <row r="123" spans="1:31" x14ac:dyDescent="0.2">
      <c r="A123" s="101"/>
      <c r="B123" s="107"/>
      <c r="C123" s="105"/>
      <c r="D123" s="110"/>
      <c r="E123" s="110"/>
      <c r="F123" s="104"/>
      <c r="G123" s="88"/>
      <c r="H123" s="113"/>
      <c r="I123" s="110"/>
      <c r="J123" s="110"/>
      <c r="K123" s="113"/>
      <c r="L123" s="111"/>
      <c r="M123" s="111"/>
      <c r="N123" s="100"/>
      <c r="O123" s="100"/>
      <c r="P123" s="100"/>
      <c r="Q123" s="92"/>
      <c r="R123" s="113"/>
      <c r="S123" s="92"/>
      <c r="T123" s="111"/>
      <c r="U123" s="111"/>
      <c r="V123" s="115"/>
      <c r="W123" s="103"/>
      <c r="X123" s="103"/>
      <c r="Y123" s="103"/>
      <c r="Z123" s="94"/>
      <c r="AA123" s="103"/>
      <c r="AB123" s="103"/>
      <c r="AC123" s="103"/>
      <c r="AD123" s="100"/>
      <c r="AE123" s="100"/>
    </row>
    <row r="124" spans="1:31" x14ac:dyDescent="0.2">
      <c r="A124" s="101"/>
      <c r="B124" s="107"/>
      <c r="C124" s="105"/>
      <c r="D124" s="110"/>
      <c r="E124" s="110"/>
      <c r="F124" s="104"/>
      <c r="G124" s="88"/>
      <c r="H124" s="113"/>
      <c r="I124" s="110"/>
      <c r="J124" s="110"/>
      <c r="K124" s="113"/>
      <c r="L124" s="111"/>
      <c r="M124" s="111"/>
      <c r="N124" s="100"/>
      <c r="O124" s="100"/>
      <c r="P124" s="100"/>
      <c r="Q124" s="92"/>
      <c r="R124" s="113"/>
      <c r="S124" s="92"/>
      <c r="T124" s="111"/>
      <c r="U124" s="111"/>
      <c r="V124" s="115"/>
      <c r="W124" s="103"/>
      <c r="X124" s="103"/>
      <c r="Y124" s="103"/>
      <c r="Z124" s="94"/>
      <c r="AA124" s="103"/>
      <c r="AB124" s="103"/>
      <c r="AC124" s="103"/>
      <c r="AD124" s="100"/>
      <c r="AE124" s="100"/>
    </row>
    <row r="125" spans="1:31" x14ac:dyDescent="0.2">
      <c r="A125" s="101"/>
      <c r="B125" s="107"/>
      <c r="C125" s="105"/>
      <c r="D125" s="110"/>
      <c r="E125" s="110"/>
      <c r="F125" s="104"/>
      <c r="G125" s="88"/>
      <c r="H125" s="113"/>
      <c r="I125" s="110"/>
      <c r="J125" s="110"/>
      <c r="K125" s="113"/>
      <c r="L125" s="111"/>
      <c r="M125" s="111"/>
      <c r="N125" s="100"/>
      <c r="O125" s="100"/>
      <c r="P125" s="100"/>
      <c r="Q125" s="92"/>
      <c r="R125" s="113"/>
      <c r="S125" s="92"/>
      <c r="T125" s="111"/>
      <c r="U125" s="111"/>
      <c r="V125" s="115"/>
      <c r="W125" s="103"/>
      <c r="X125" s="103"/>
      <c r="Y125" s="103"/>
      <c r="Z125" s="94"/>
      <c r="AA125" s="103"/>
      <c r="AB125" s="103"/>
      <c r="AC125" s="103"/>
      <c r="AD125" s="100"/>
      <c r="AE125" s="100"/>
    </row>
    <row r="126" spans="1:31" x14ac:dyDescent="0.2">
      <c r="A126" s="101"/>
      <c r="B126" s="107"/>
      <c r="C126" s="105"/>
      <c r="D126" s="110"/>
      <c r="E126" s="110"/>
      <c r="F126" s="104"/>
      <c r="G126" s="88"/>
      <c r="H126" s="113"/>
      <c r="I126" s="110"/>
      <c r="J126" s="110"/>
      <c r="K126" s="113"/>
      <c r="L126" s="111"/>
      <c r="M126" s="111"/>
      <c r="N126" s="100"/>
      <c r="O126" s="100"/>
      <c r="P126" s="100"/>
      <c r="Q126" s="92"/>
      <c r="R126" s="113"/>
      <c r="S126" s="92"/>
      <c r="T126" s="111"/>
      <c r="U126" s="111"/>
      <c r="V126" s="115"/>
      <c r="W126" s="103"/>
      <c r="X126" s="103"/>
      <c r="Y126" s="103"/>
      <c r="Z126" s="94"/>
      <c r="AA126" s="103"/>
      <c r="AB126" s="103"/>
      <c r="AC126" s="103"/>
      <c r="AD126" s="100"/>
      <c r="AE126" s="100"/>
    </row>
    <row r="127" spans="1:31" x14ac:dyDescent="0.2">
      <c r="A127" s="101"/>
      <c r="B127" s="107"/>
      <c r="C127" s="105"/>
      <c r="D127" s="110"/>
      <c r="E127" s="110"/>
      <c r="F127" s="104"/>
      <c r="G127" s="88"/>
      <c r="H127" s="113"/>
      <c r="I127" s="110"/>
      <c r="J127" s="110"/>
      <c r="K127" s="113"/>
      <c r="L127" s="111"/>
      <c r="M127" s="111"/>
      <c r="N127" s="100"/>
      <c r="O127" s="100"/>
      <c r="P127" s="100"/>
      <c r="Q127" s="92"/>
      <c r="R127" s="113"/>
      <c r="S127" s="92"/>
      <c r="T127" s="111"/>
      <c r="U127" s="111"/>
      <c r="V127" s="115"/>
      <c r="W127" s="103"/>
      <c r="X127" s="103"/>
      <c r="Y127" s="103"/>
      <c r="Z127" s="94"/>
      <c r="AA127" s="103"/>
      <c r="AB127" s="103"/>
      <c r="AC127" s="103"/>
      <c r="AD127" s="100"/>
      <c r="AE127" s="100"/>
    </row>
    <row r="128" spans="1:31" x14ac:dyDescent="0.2">
      <c r="A128" s="101"/>
      <c r="B128" s="107"/>
      <c r="C128" s="105"/>
      <c r="D128" s="110"/>
      <c r="E128" s="110"/>
      <c r="F128" s="104"/>
      <c r="G128" s="88"/>
      <c r="H128" s="113"/>
      <c r="I128" s="110"/>
      <c r="J128" s="110"/>
      <c r="K128" s="113"/>
      <c r="L128" s="111"/>
      <c r="M128" s="111"/>
      <c r="N128" s="100"/>
      <c r="O128" s="100"/>
      <c r="P128" s="100"/>
      <c r="Q128" s="92"/>
      <c r="R128" s="113"/>
      <c r="S128" s="92"/>
      <c r="T128" s="111"/>
      <c r="U128" s="111"/>
      <c r="V128" s="115"/>
      <c r="W128" s="103"/>
      <c r="X128" s="103"/>
      <c r="Y128" s="103"/>
      <c r="Z128" s="94"/>
      <c r="AA128" s="103"/>
      <c r="AB128" s="103"/>
      <c r="AC128" s="103"/>
      <c r="AD128" s="100"/>
      <c r="AE128" s="100"/>
    </row>
    <row r="129" spans="1:31" x14ac:dyDescent="0.2">
      <c r="A129" s="101"/>
      <c r="B129" s="107"/>
      <c r="C129" s="105"/>
      <c r="D129" s="110"/>
      <c r="E129" s="110"/>
      <c r="F129" s="104"/>
      <c r="G129" s="88"/>
      <c r="H129" s="113"/>
      <c r="I129" s="110"/>
      <c r="J129" s="110"/>
      <c r="K129" s="113"/>
      <c r="L129" s="111"/>
      <c r="M129" s="111"/>
      <c r="N129" s="100"/>
      <c r="O129" s="100"/>
      <c r="P129" s="100"/>
      <c r="Q129" s="92"/>
      <c r="R129" s="113"/>
      <c r="S129" s="92"/>
      <c r="T129" s="111"/>
      <c r="U129" s="111"/>
      <c r="V129" s="115"/>
      <c r="W129" s="103"/>
      <c r="X129" s="103"/>
      <c r="Y129" s="103"/>
      <c r="Z129" s="94"/>
      <c r="AA129" s="103"/>
      <c r="AB129" s="103"/>
      <c r="AC129" s="103"/>
      <c r="AD129" s="100"/>
      <c r="AE129" s="100"/>
    </row>
    <row r="130" spans="1:31" x14ac:dyDescent="0.2">
      <c r="A130" s="101"/>
      <c r="B130" s="107"/>
      <c r="C130" s="105"/>
      <c r="D130" s="110"/>
      <c r="E130" s="110"/>
      <c r="F130" s="104"/>
      <c r="G130" s="88"/>
      <c r="H130" s="113"/>
      <c r="I130" s="110"/>
      <c r="J130" s="110"/>
      <c r="K130" s="113"/>
      <c r="L130" s="111"/>
      <c r="M130" s="111"/>
      <c r="N130" s="100"/>
      <c r="O130" s="100"/>
      <c r="P130" s="100"/>
      <c r="Q130" s="92"/>
      <c r="R130" s="113"/>
      <c r="S130" s="92"/>
      <c r="T130" s="111"/>
      <c r="U130" s="111"/>
      <c r="V130" s="115"/>
      <c r="W130" s="103"/>
      <c r="X130" s="103"/>
      <c r="Y130" s="103"/>
      <c r="Z130" s="94"/>
      <c r="AA130" s="103"/>
      <c r="AB130" s="103"/>
      <c r="AC130" s="103"/>
      <c r="AD130" s="100"/>
      <c r="AE130" s="100"/>
    </row>
    <row r="131" spans="1:31" x14ac:dyDescent="0.2">
      <c r="A131" s="101"/>
      <c r="B131" s="107"/>
      <c r="C131" s="105"/>
      <c r="D131" s="110"/>
      <c r="E131" s="110"/>
      <c r="F131" s="104"/>
      <c r="G131" s="88"/>
      <c r="H131" s="113"/>
      <c r="I131" s="110"/>
      <c r="J131" s="110"/>
      <c r="K131" s="113"/>
      <c r="L131" s="111"/>
      <c r="M131" s="111"/>
      <c r="N131" s="100"/>
      <c r="O131" s="100"/>
      <c r="P131" s="100"/>
      <c r="Q131" s="92"/>
      <c r="R131" s="113"/>
      <c r="S131" s="92"/>
      <c r="T131" s="111"/>
      <c r="U131" s="111"/>
      <c r="V131" s="115"/>
      <c r="W131" s="103"/>
      <c r="X131" s="103"/>
      <c r="Y131" s="103"/>
      <c r="Z131" s="94"/>
      <c r="AA131" s="103"/>
      <c r="AB131" s="103"/>
      <c r="AC131" s="103"/>
      <c r="AD131" s="100"/>
      <c r="AE131" s="100"/>
    </row>
    <row r="132" spans="1:31" x14ac:dyDescent="0.2">
      <c r="A132" s="101"/>
      <c r="B132" s="107"/>
      <c r="C132" s="105"/>
      <c r="D132" s="110"/>
      <c r="E132" s="110"/>
      <c r="F132" s="104"/>
      <c r="G132" s="88"/>
      <c r="H132" s="113"/>
      <c r="I132" s="110"/>
      <c r="J132" s="110"/>
      <c r="K132" s="113"/>
      <c r="L132" s="111"/>
      <c r="M132" s="111"/>
      <c r="N132" s="100"/>
      <c r="O132" s="100"/>
      <c r="P132" s="100"/>
      <c r="Q132" s="92"/>
      <c r="R132" s="113"/>
      <c r="S132" s="92"/>
      <c r="T132" s="111"/>
      <c r="U132" s="111"/>
      <c r="V132" s="115"/>
      <c r="W132" s="103"/>
      <c r="X132" s="103"/>
      <c r="Y132" s="103"/>
      <c r="Z132" s="94"/>
      <c r="AA132" s="103"/>
      <c r="AB132" s="103"/>
      <c r="AC132" s="103"/>
      <c r="AD132" s="100"/>
      <c r="AE132" s="100"/>
    </row>
    <row r="133" spans="1:31" x14ac:dyDescent="0.2">
      <c r="A133" s="101"/>
      <c r="B133" s="107"/>
      <c r="C133" s="105"/>
      <c r="D133" s="110"/>
      <c r="E133" s="110"/>
      <c r="F133" s="104"/>
      <c r="G133" s="88"/>
      <c r="H133" s="113"/>
      <c r="I133" s="110"/>
      <c r="J133" s="110"/>
      <c r="K133" s="113"/>
      <c r="L133" s="111"/>
      <c r="M133" s="111"/>
      <c r="N133" s="100"/>
      <c r="O133" s="100"/>
      <c r="P133" s="100"/>
      <c r="Q133" s="92"/>
      <c r="R133" s="113"/>
      <c r="S133" s="92"/>
      <c r="T133" s="111"/>
      <c r="U133" s="111"/>
      <c r="V133" s="115"/>
      <c r="W133" s="103"/>
      <c r="X133" s="103"/>
      <c r="Y133" s="103"/>
      <c r="Z133" s="94"/>
      <c r="AA133" s="103"/>
      <c r="AB133" s="103"/>
      <c r="AC133" s="103"/>
      <c r="AD133" s="100"/>
      <c r="AE133" s="100"/>
    </row>
    <row r="134" spans="1:31" x14ac:dyDescent="0.2">
      <c r="A134" s="101"/>
      <c r="B134" s="107"/>
      <c r="C134" s="105"/>
      <c r="D134" s="110"/>
      <c r="E134" s="110"/>
      <c r="F134" s="104"/>
      <c r="G134" s="88"/>
      <c r="H134" s="113"/>
      <c r="I134" s="110"/>
      <c r="J134" s="110"/>
      <c r="K134" s="113"/>
      <c r="L134" s="111"/>
      <c r="M134" s="111"/>
      <c r="N134" s="100"/>
      <c r="O134" s="100"/>
      <c r="P134" s="100"/>
      <c r="Q134" s="92"/>
      <c r="R134" s="113"/>
      <c r="S134" s="92"/>
      <c r="T134" s="111"/>
      <c r="U134" s="111"/>
      <c r="V134" s="115"/>
      <c r="W134" s="103"/>
      <c r="X134" s="103"/>
      <c r="Y134" s="103"/>
      <c r="Z134" s="94"/>
      <c r="AA134" s="103"/>
      <c r="AB134" s="103"/>
      <c r="AC134" s="103"/>
      <c r="AD134" s="100"/>
      <c r="AE134" s="100"/>
    </row>
    <row r="135" spans="1:31" x14ac:dyDescent="0.2">
      <c r="A135" s="101"/>
      <c r="B135" s="107"/>
      <c r="C135" s="105"/>
      <c r="D135" s="110"/>
      <c r="E135" s="110"/>
      <c r="F135" s="104"/>
      <c r="G135" s="88"/>
      <c r="H135" s="113"/>
      <c r="I135" s="110"/>
      <c r="J135" s="110"/>
      <c r="K135" s="113"/>
      <c r="L135" s="111"/>
      <c r="M135" s="111"/>
      <c r="N135" s="100"/>
      <c r="O135" s="100"/>
      <c r="P135" s="100"/>
      <c r="Q135" s="92"/>
      <c r="R135" s="113"/>
      <c r="S135" s="92"/>
      <c r="T135" s="111"/>
      <c r="U135" s="111"/>
      <c r="V135" s="115"/>
      <c r="W135" s="103"/>
      <c r="X135" s="103"/>
      <c r="Y135" s="103"/>
      <c r="Z135" s="94"/>
      <c r="AA135" s="103"/>
      <c r="AB135" s="103"/>
      <c r="AC135" s="103"/>
      <c r="AD135" s="100"/>
      <c r="AE135" s="100"/>
    </row>
    <row r="136" spans="1:31" x14ac:dyDescent="0.2">
      <c r="A136" s="101"/>
      <c r="B136" s="107"/>
      <c r="C136" s="105"/>
      <c r="D136" s="110"/>
      <c r="E136" s="110"/>
      <c r="F136" s="104"/>
      <c r="G136" s="88"/>
      <c r="H136" s="113"/>
      <c r="I136" s="110"/>
      <c r="J136" s="110"/>
      <c r="K136" s="113"/>
      <c r="L136" s="111"/>
      <c r="M136" s="111"/>
      <c r="N136" s="100"/>
      <c r="O136" s="100"/>
      <c r="P136" s="100"/>
      <c r="Q136" s="92"/>
      <c r="R136" s="113"/>
      <c r="S136" s="92"/>
      <c r="T136" s="111"/>
      <c r="U136" s="111"/>
      <c r="V136" s="115"/>
      <c r="W136" s="103"/>
      <c r="X136" s="103"/>
      <c r="Y136" s="103"/>
      <c r="Z136" s="94"/>
      <c r="AA136" s="103"/>
      <c r="AB136" s="103"/>
      <c r="AC136" s="103"/>
      <c r="AD136" s="100"/>
      <c r="AE136" s="100"/>
    </row>
    <row r="137" spans="1:31" x14ac:dyDescent="0.2">
      <c r="A137" s="101"/>
      <c r="B137" s="107"/>
      <c r="C137" s="105"/>
      <c r="D137" s="110"/>
      <c r="E137" s="110"/>
      <c r="F137" s="104"/>
      <c r="G137" s="88"/>
      <c r="H137" s="113"/>
      <c r="I137" s="110"/>
      <c r="J137" s="110"/>
      <c r="K137" s="113"/>
      <c r="L137" s="111"/>
      <c r="M137" s="111"/>
      <c r="N137" s="100"/>
      <c r="O137" s="100"/>
      <c r="P137" s="100"/>
      <c r="Q137" s="92"/>
      <c r="R137" s="113"/>
      <c r="S137" s="92"/>
      <c r="T137" s="111"/>
      <c r="U137" s="111"/>
      <c r="V137" s="115"/>
      <c r="W137" s="103"/>
      <c r="X137" s="103"/>
      <c r="Y137" s="103"/>
      <c r="Z137" s="94"/>
      <c r="AA137" s="103"/>
      <c r="AB137" s="103"/>
      <c r="AC137" s="103"/>
      <c r="AD137" s="100"/>
      <c r="AE137" s="100"/>
    </row>
    <row r="138" spans="1:31" x14ac:dyDescent="0.2">
      <c r="A138" s="101"/>
      <c r="B138" s="107"/>
      <c r="C138" s="105"/>
      <c r="D138" s="110"/>
      <c r="E138" s="110"/>
      <c r="F138" s="104"/>
      <c r="G138" s="88"/>
      <c r="H138" s="113"/>
      <c r="I138" s="110"/>
      <c r="J138" s="110"/>
      <c r="K138" s="113"/>
      <c r="L138" s="111"/>
      <c r="M138" s="111"/>
      <c r="N138" s="100"/>
      <c r="O138" s="100"/>
      <c r="P138" s="100"/>
      <c r="Q138" s="92"/>
      <c r="R138" s="113"/>
      <c r="S138" s="92"/>
      <c r="T138" s="111"/>
      <c r="U138" s="111"/>
      <c r="V138" s="115"/>
      <c r="W138" s="103"/>
      <c r="X138" s="103"/>
      <c r="Y138" s="103"/>
      <c r="Z138" s="94"/>
      <c r="AA138" s="103"/>
      <c r="AB138" s="103"/>
      <c r="AC138" s="103"/>
      <c r="AD138" s="100"/>
      <c r="AE138" s="100"/>
    </row>
    <row r="139" spans="1:31" x14ac:dyDescent="0.2">
      <c r="A139" s="101"/>
      <c r="B139" s="107"/>
      <c r="C139" s="105"/>
      <c r="D139" s="110"/>
      <c r="E139" s="110"/>
      <c r="F139" s="104"/>
      <c r="G139" s="88"/>
      <c r="H139" s="113"/>
      <c r="I139" s="110"/>
      <c r="J139" s="110"/>
      <c r="K139" s="113"/>
      <c r="L139" s="111"/>
      <c r="M139" s="111"/>
      <c r="N139" s="100"/>
      <c r="O139" s="100"/>
      <c r="P139" s="100"/>
      <c r="Q139" s="92"/>
      <c r="R139" s="113"/>
      <c r="S139" s="92"/>
      <c r="T139" s="111"/>
      <c r="U139" s="111"/>
      <c r="V139" s="115"/>
      <c r="W139" s="103"/>
      <c r="X139" s="103"/>
      <c r="Y139" s="103"/>
      <c r="Z139" s="94"/>
      <c r="AA139" s="103"/>
      <c r="AB139" s="103"/>
      <c r="AC139" s="103"/>
      <c r="AD139" s="100"/>
      <c r="AE139" s="100"/>
    </row>
    <row r="140" spans="1:31" x14ac:dyDescent="0.2">
      <c r="A140" s="101"/>
      <c r="B140" s="107"/>
      <c r="C140" s="105"/>
      <c r="D140" s="110"/>
      <c r="E140" s="110"/>
      <c r="F140" s="104"/>
      <c r="G140" s="88"/>
      <c r="H140" s="113"/>
      <c r="I140" s="110"/>
      <c r="J140" s="110"/>
      <c r="K140" s="113"/>
      <c r="L140" s="111"/>
      <c r="M140" s="111"/>
      <c r="N140" s="100"/>
      <c r="O140" s="100"/>
      <c r="P140" s="100"/>
      <c r="Q140" s="92"/>
      <c r="R140" s="113"/>
      <c r="S140" s="92"/>
      <c r="T140" s="111"/>
      <c r="U140" s="111"/>
      <c r="V140" s="115"/>
      <c r="W140" s="103"/>
      <c r="X140" s="103"/>
      <c r="Y140" s="103"/>
      <c r="Z140" s="94"/>
      <c r="AA140" s="103"/>
      <c r="AB140" s="103"/>
      <c r="AC140" s="103"/>
      <c r="AD140" s="100"/>
      <c r="AE140" s="100"/>
    </row>
    <row r="141" spans="1:31" x14ac:dyDescent="0.2">
      <c r="A141" s="101"/>
      <c r="B141" s="107"/>
      <c r="C141" s="105"/>
      <c r="D141" s="110"/>
      <c r="E141" s="110"/>
      <c r="F141" s="104"/>
      <c r="G141" s="88"/>
      <c r="H141" s="113"/>
      <c r="I141" s="110"/>
      <c r="J141" s="110"/>
      <c r="K141" s="113"/>
      <c r="L141" s="111"/>
      <c r="M141" s="111"/>
      <c r="N141" s="100"/>
      <c r="O141" s="100"/>
      <c r="P141" s="100"/>
      <c r="Q141" s="92"/>
      <c r="R141" s="113"/>
      <c r="S141" s="92"/>
      <c r="T141" s="111"/>
      <c r="U141" s="111"/>
      <c r="V141" s="115"/>
      <c r="W141" s="103"/>
      <c r="X141" s="103"/>
      <c r="Y141" s="103"/>
      <c r="Z141" s="94"/>
      <c r="AA141" s="103"/>
      <c r="AB141" s="103"/>
      <c r="AC141" s="103"/>
      <c r="AD141" s="100"/>
      <c r="AE141" s="100"/>
    </row>
    <row r="142" spans="1:31" x14ac:dyDescent="0.2">
      <c r="A142" s="101"/>
      <c r="B142" s="107"/>
      <c r="C142" s="105"/>
      <c r="D142" s="110"/>
      <c r="E142" s="110"/>
      <c r="F142" s="104"/>
      <c r="G142" s="88"/>
      <c r="H142" s="113"/>
      <c r="I142" s="110"/>
      <c r="J142" s="110"/>
      <c r="K142" s="113"/>
      <c r="L142" s="111"/>
      <c r="M142" s="111"/>
      <c r="N142" s="100"/>
      <c r="O142" s="100"/>
      <c r="P142" s="100"/>
      <c r="Q142" s="92"/>
      <c r="R142" s="113"/>
      <c r="S142" s="92"/>
      <c r="T142" s="111"/>
      <c r="U142" s="111"/>
      <c r="V142" s="115"/>
      <c r="W142" s="103"/>
      <c r="X142" s="103"/>
      <c r="Y142" s="103"/>
      <c r="Z142" s="94"/>
      <c r="AA142" s="103"/>
      <c r="AB142" s="103"/>
      <c r="AC142" s="103"/>
      <c r="AD142" s="100"/>
      <c r="AE142" s="100"/>
    </row>
    <row r="143" spans="1:31" x14ac:dyDescent="0.2">
      <c r="A143" s="101"/>
      <c r="B143" s="107"/>
      <c r="C143" s="105"/>
      <c r="D143" s="110"/>
      <c r="E143" s="110"/>
      <c r="F143" s="104"/>
      <c r="G143" s="88"/>
      <c r="H143" s="113"/>
      <c r="I143" s="110"/>
      <c r="J143" s="110"/>
      <c r="K143" s="113"/>
      <c r="L143" s="111"/>
      <c r="M143" s="111"/>
      <c r="N143" s="100"/>
      <c r="O143" s="100"/>
      <c r="P143" s="100"/>
      <c r="Q143" s="92"/>
      <c r="R143" s="113"/>
      <c r="S143" s="92"/>
      <c r="T143" s="111"/>
      <c r="U143" s="111"/>
      <c r="V143" s="115"/>
      <c r="W143" s="103"/>
      <c r="X143" s="103"/>
      <c r="Y143" s="103"/>
      <c r="Z143" s="94"/>
      <c r="AA143" s="103"/>
      <c r="AB143" s="103"/>
      <c r="AC143" s="103"/>
      <c r="AD143" s="100"/>
      <c r="AE143" s="100"/>
    </row>
    <row r="144" spans="1:31" x14ac:dyDescent="0.2">
      <c r="A144" s="101"/>
      <c r="B144" s="107"/>
      <c r="C144" s="105"/>
      <c r="D144" s="110"/>
      <c r="E144" s="110"/>
      <c r="F144" s="104"/>
      <c r="G144" s="88"/>
      <c r="H144" s="113"/>
      <c r="I144" s="110"/>
      <c r="J144" s="110"/>
      <c r="K144" s="113"/>
      <c r="L144" s="111"/>
      <c r="M144" s="111"/>
      <c r="N144" s="100"/>
      <c r="O144" s="100"/>
      <c r="P144" s="100"/>
      <c r="Q144" s="92"/>
      <c r="R144" s="113"/>
      <c r="S144" s="92"/>
      <c r="T144" s="111"/>
      <c r="U144" s="111"/>
      <c r="V144" s="115"/>
      <c r="W144" s="103"/>
      <c r="X144" s="103"/>
      <c r="Y144" s="103"/>
      <c r="Z144" s="94"/>
      <c r="AA144" s="103"/>
      <c r="AB144" s="103"/>
      <c r="AC144" s="103"/>
      <c r="AD144" s="100"/>
      <c r="AE144" s="100"/>
    </row>
    <row r="145" spans="1:31" x14ac:dyDescent="0.2">
      <c r="A145" s="101"/>
      <c r="B145" s="107"/>
      <c r="C145" s="105"/>
      <c r="D145" s="110"/>
      <c r="E145" s="110"/>
      <c r="F145" s="104"/>
      <c r="G145" s="88"/>
      <c r="H145" s="113"/>
      <c r="I145" s="110"/>
      <c r="J145" s="110"/>
      <c r="K145" s="113"/>
      <c r="L145" s="111"/>
      <c r="M145" s="111"/>
      <c r="N145" s="100"/>
      <c r="O145" s="100"/>
      <c r="P145" s="100"/>
      <c r="Q145" s="92"/>
      <c r="R145" s="113"/>
      <c r="S145" s="92"/>
      <c r="T145" s="111"/>
      <c r="U145" s="111"/>
      <c r="V145" s="115"/>
      <c r="W145" s="103"/>
      <c r="X145" s="103"/>
      <c r="Y145" s="103"/>
      <c r="Z145" s="94"/>
      <c r="AA145" s="103"/>
      <c r="AB145" s="103"/>
      <c r="AC145" s="103"/>
      <c r="AD145" s="100"/>
      <c r="AE145" s="100"/>
    </row>
    <row r="146" spans="1:31" x14ac:dyDescent="0.2">
      <c r="A146" s="101"/>
      <c r="B146" s="107"/>
      <c r="C146" s="105"/>
      <c r="D146" s="110"/>
      <c r="E146" s="110"/>
      <c r="F146" s="104"/>
      <c r="G146" s="88"/>
      <c r="H146" s="113"/>
      <c r="I146" s="110"/>
      <c r="J146" s="110"/>
      <c r="K146" s="113"/>
      <c r="L146" s="111"/>
      <c r="M146" s="111"/>
      <c r="N146" s="100"/>
      <c r="O146" s="100"/>
      <c r="P146" s="100"/>
      <c r="Q146" s="92"/>
      <c r="R146" s="113"/>
      <c r="S146" s="92"/>
      <c r="T146" s="111"/>
      <c r="U146" s="111"/>
      <c r="V146" s="115"/>
      <c r="W146" s="103"/>
      <c r="X146" s="103"/>
      <c r="Y146" s="103"/>
      <c r="Z146" s="94"/>
      <c r="AA146" s="103"/>
      <c r="AB146" s="103"/>
      <c r="AC146" s="103"/>
      <c r="AD146" s="100"/>
      <c r="AE146" s="100"/>
    </row>
    <row r="147" spans="1:31" x14ac:dyDescent="0.2">
      <c r="A147" s="101"/>
      <c r="B147" s="107"/>
      <c r="C147" s="105"/>
      <c r="D147" s="110"/>
      <c r="E147" s="110"/>
      <c r="F147" s="104"/>
      <c r="G147" s="88"/>
      <c r="H147" s="113"/>
      <c r="I147" s="110"/>
      <c r="J147" s="110"/>
      <c r="K147" s="113"/>
      <c r="L147" s="111"/>
      <c r="M147" s="111"/>
      <c r="N147" s="100"/>
      <c r="O147" s="100"/>
      <c r="P147" s="100"/>
      <c r="Q147" s="92"/>
      <c r="R147" s="113"/>
      <c r="S147" s="92"/>
      <c r="T147" s="111"/>
      <c r="U147" s="111"/>
      <c r="V147" s="115"/>
      <c r="W147" s="103"/>
      <c r="X147" s="103"/>
      <c r="Y147" s="103"/>
      <c r="Z147" s="94"/>
      <c r="AA147" s="103"/>
      <c r="AB147" s="103"/>
      <c r="AC147" s="103"/>
      <c r="AD147" s="100"/>
      <c r="AE147" s="100"/>
    </row>
    <row r="148" spans="1:31" x14ac:dyDescent="0.2">
      <c r="A148" s="101"/>
      <c r="B148" s="107"/>
      <c r="C148" s="105"/>
      <c r="D148" s="110"/>
      <c r="E148" s="110"/>
      <c r="F148" s="104"/>
      <c r="G148" s="88"/>
      <c r="H148" s="113"/>
      <c r="I148" s="110"/>
      <c r="J148" s="110"/>
      <c r="K148" s="113"/>
      <c r="L148" s="111"/>
      <c r="M148" s="111"/>
      <c r="N148" s="100"/>
      <c r="O148" s="100"/>
      <c r="P148" s="100"/>
      <c r="Q148" s="92"/>
      <c r="R148" s="113"/>
      <c r="S148" s="92"/>
      <c r="T148" s="111"/>
      <c r="U148" s="111"/>
      <c r="V148" s="115"/>
      <c r="W148" s="103"/>
      <c r="X148" s="103"/>
      <c r="Y148" s="103"/>
      <c r="Z148" s="94"/>
      <c r="AA148" s="103"/>
      <c r="AB148" s="103"/>
      <c r="AC148" s="103"/>
      <c r="AD148" s="100"/>
      <c r="AE148" s="100"/>
    </row>
    <row r="149" spans="1:31" x14ac:dyDescent="0.2">
      <c r="A149" s="101"/>
      <c r="B149" s="107"/>
      <c r="C149" s="105"/>
      <c r="D149" s="110"/>
      <c r="E149" s="110"/>
      <c r="F149" s="104"/>
      <c r="G149" s="88"/>
      <c r="H149" s="113"/>
      <c r="I149" s="110"/>
      <c r="J149" s="110"/>
      <c r="K149" s="113"/>
      <c r="L149" s="111"/>
      <c r="M149" s="111"/>
      <c r="N149" s="100"/>
      <c r="O149" s="100"/>
      <c r="P149" s="100"/>
      <c r="Q149" s="92"/>
      <c r="R149" s="113"/>
      <c r="S149" s="92"/>
      <c r="T149" s="111"/>
      <c r="U149" s="111"/>
      <c r="V149" s="115"/>
      <c r="W149" s="103"/>
      <c r="X149" s="103"/>
      <c r="Y149" s="103"/>
      <c r="Z149" s="94"/>
      <c r="AA149" s="103"/>
      <c r="AB149" s="103"/>
      <c r="AC149" s="103"/>
      <c r="AD149" s="100"/>
      <c r="AE149" s="100"/>
    </row>
    <row r="150" spans="1:31" x14ac:dyDescent="0.2">
      <c r="A150" s="101"/>
      <c r="B150" s="107"/>
      <c r="C150" s="105"/>
      <c r="D150" s="110"/>
      <c r="E150" s="110"/>
      <c r="F150" s="104"/>
      <c r="G150" s="88"/>
      <c r="H150" s="113"/>
      <c r="I150" s="110"/>
      <c r="J150" s="110"/>
      <c r="K150" s="113"/>
      <c r="L150" s="111"/>
      <c r="M150" s="111"/>
      <c r="N150" s="100"/>
      <c r="O150" s="100"/>
      <c r="P150" s="100"/>
      <c r="Q150" s="92"/>
      <c r="R150" s="113"/>
      <c r="S150" s="92"/>
      <c r="T150" s="111"/>
      <c r="U150" s="111"/>
      <c r="V150" s="115"/>
      <c r="W150" s="103"/>
      <c r="X150" s="103"/>
      <c r="Y150" s="103"/>
      <c r="Z150" s="94"/>
      <c r="AA150" s="103"/>
      <c r="AB150" s="103"/>
      <c r="AC150" s="103"/>
      <c r="AD150" s="100"/>
      <c r="AE150" s="100"/>
    </row>
    <row r="151" spans="1:31" x14ac:dyDescent="0.2">
      <c r="A151" s="101"/>
      <c r="B151" s="107"/>
      <c r="C151" s="105"/>
      <c r="D151" s="110"/>
      <c r="E151" s="110"/>
      <c r="F151" s="104"/>
      <c r="G151" s="88"/>
      <c r="H151" s="113"/>
      <c r="I151" s="110"/>
      <c r="J151" s="110"/>
      <c r="K151" s="113"/>
      <c r="L151" s="111"/>
      <c r="M151" s="111"/>
      <c r="N151" s="100"/>
      <c r="O151" s="100"/>
      <c r="P151" s="100"/>
      <c r="Q151" s="92"/>
      <c r="R151" s="113"/>
      <c r="S151" s="92"/>
      <c r="T151" s="111"/>
      <c r="U151" s="111"/>
      <c r="V151" s="115"/>
      <c r="W151" s="103"/>
      <c r="X151" s="103"/>
      <c r="Y151" s="103"/>
      <c r="Z151" s="94"/>
      <c r="AA151" s="103"/>
      <c r="AB151" s="103"/>
      <c r="AC151" s="103"/>
      <c r="AD151" s="100"/>
      <c r="AE151" s="100"/>
    </row>
    <row r="152" spans="1:31" x14ac:dyDescent="0.2">
      <c r="A152" s="101"/>
      <c r="B152" s="107"/>
      <c r="C152" s="105"/>
      <c r="D152" s="110"/>
      <c r="E152" s="110"/>
      <c r="F152" s="104"/>
      <c r="G152" s="88"/>
      <c r="H152" s="113"/>
      <c r="I152" s="110"/>
      <c r="J152" s="110"/>
      <c r="K152" s="113"/>
      <c r="L152" s="111"/>
      <c r="M152" s="111"/>
      <c r="N152" s="100"/>
      <c r="O152" s="100"/>
      <c r="P152" s="100"/>
      <c r="Q152" s="92"/>
      <c r="R152" s="113"/>
      <c r="S152" s="92"/>
      <c r="T152" s="111"/>
      <c r="U152" s="111"/>
      <c r="V152" s="115"/>
      <c r="W152" s="103"/>
      <c r="X152" s="103"/>
      <c r="Y152" s="103"/>
      <c r="Z152" s="94"/>
      <c r="AA152" s="103"/>
      <c r="AB152" s="103"/>
      <c r="AC152" s="103"/>
      <c r="AD152" s="100"/>
      <c r="AE152" s="100"/>
    </row>
    <row r="153" spans="1:31" x14ac:dyDescent="0.2">
      <c r="A153" s="101"/>
      <c r="B153" s="107"/>
      <c r="C153" s="105"/>
      <c r="D153" s="110"/>
      <c r="E153" s="110"/>
      <c r="F153" s="104"/>
      <c r="G153" s="88"/>
      <c r="H153" s="113"/>
      <c r="I153" s="110"/>
      <c r="J153" s="110"/>
      <c r="K153" s="113"/>
      <c r="L153" s="111"/>
      <c r="M153" s="111"/>
      <c r="N153" s="100"/>
      <c r="O153" s="100"/>
      <c r="P153" s="100"/>
      <c r="Q153" s="92"/>
      <c r="R153" s="113"/>
      <c r="S153" s="92"/>
      <c r="T153" s="111"/>
      <c r="U153" s="111"/>
      <c r="V153" s="115"/>
      <c r="W153" s="103"/>
      <c r="X153" s="103"/>
      <c r="Y153" s="103"/>
      <c r="Z153" s="94"/>
      <c r="AA153" s="103"/>
      <c r="AB153" s="103"/>
      <c r="AC153" s="103"/>
      <c r="AD153" s="100"/>
      <c r="AE153" s="100"/>
    </row>
    <row r="154" spans="1:31" x14ac:dyDescent="0.2">
      <c r="A154" s="101"/>
      <c r="B154" s="107"/>
      <c r="C154" s="105"/>
      <c r="D154" s="110"/>
      <c r="E154" s="110"/>
      <c r="F154" s="104"/>
      <c r="G154" s="88"/>
      <c r="H154" s="113"/>
      <c r="I154" s="110"/>
      <c r="J154" s="110"/>
      <c r="K154" s="113"/>
      <c r="L154" s="111"/>
      <c r="M154" s="111"/>
      <c r="N154" s="100"/>
      <c r="O154" s="100"/>
      <c r="P154" s="100"/>
      <c r="Q154" s="92"/>
      <c r="R154" s="113"/>
      <c r="S154" s="92"/>
      <c r="T154" s="111"/>
      <c r="U154" s="111"/>
      <c r="V154" s="115"/>
      <c r="W154" s="103"/>
      <c r="X154" s="103"/>
      <c r="Y154" s="103"/>
      <c r="Z154" s="94"/>
      <c r="AA154" s="103"/>
      <c r="AB154" s="103"/>
      <c r="AC154" s="103"/>
      <c r="AD154" s="100"/>
      <c r="AE154" s="100"/>
    </row>
    <row r="155" spans="1:31" x14ac:dyDescent="0.2">
      <c r="A155" s="101"/>
      <c r="B155" s="107"/>
      <c r="C155" s="105"/>
      <c r="D155" s="110"/>
      <c r="E155" s="110"/>
      <c r="F155" s="104"/>
      <c r="G155" s="88"/>
      <c r="H155" s="113"/>
      <c r="I155" s="110"/>
      <c r="J155" s="110"/>
      <c r="K155" s="113"/>
      <c r="L155" s="111"/>
      <c r="M155" s="111"/>
      <c r="N155" s="100"/>
      <c r="O155" s="100"/>
      <c r="P155" s="100"/>
      <c r="Q155" s="92"/>
      <c r="R155" s="113"/>
      <c r="S155" s="92"/>
      <c r="T155" s="111"/>
      <c r="U155" s="111"/>
      <c r="V155" s="115"/>
      <c r="W155" s="103"/>
      <c r="X155" s="103"/>
      <c r="Y155" s="103"/>
      <c r="Z155" s="94"/>
      <c r="AA155" s="103"/>
      <c r="AB155" s="103"/>
      <c r="AC155" s="103"/>
      <c r="AD155" s="100"/>
      <c r="AE155" s="100"/>
    </row>
    <row r="156" spans="1:31" x14ac:dyDescent="0.2">
      <c r="A156" s="101"/>
      <c r="B156" s="107"/>
      <c r="C156" s="105"/>
      <c r="D156" s="110"/>
      <c r="E156" s="110"/>
      <c r="F156" s="104"/>
      <c r="G156" s="88"/>
      <c r="H156" s="113"/>
      <c r="I156" s="110"/>
      <c r="J156" s="110"/>
      <c r="K156" s="113"/>
      <c r="L156" s="111"/>
      <c r="M156" s="111"/>
      <c r="N156" s="100"/>
      <c r="O156" s="100"/>
      <c r="P156" s="100"/>
      <c r="Q156" s="92"/>
      <c r="R156" s="113"/>
      <c r="S156" s="92"/>
      <c r="T156" s="111"/>
      <c r="U156" s="111"/>
      <c r="V156" s="115"/>
      <c r="W156" s="103"/>
      <c r="X156" s="103"/>
      <c r="Y156" s="103"/>
      <c r="Z156" s="94"/>
      <c r="AA156" s="103"/>
      <c r="AB156" s="103"/>
      <c r="AC156" s="103"/>
      <c r="AD156" s="100"/>
      <c r="AE156" s="100"/>
    </row>
    <row r="157" spans="1:31" x14ac:dyDescent="0.2">
      <c r="A157" s="101"/>
      <c r="B157" s="107"/>
      <c r="C157" s="105"/>
      <c r="D157" s="110"/>
      <c r="E157" s="110"/>
      <c r="F157" s="104"/>
      <c r="G157" s="88"/>
      <c r="H157" s="113"/>
      <c r="I157" s="110"/>
      <c r="J157" s="110"/>
      <c r="K157" s="113"/>
      <c r="L157" s="111"/>
      <c r="M157" s="111"/>
      <c r="N157" s="100"/>
      <c r="O157" s="100"/>
      <c r="P157" s="100"/>
      <c r="Q157" s="92"/>
      <c r="R157" s="113"/>
      <c r="S157" s="92"/>
      <c r="T157" s="111"/>
      <c r="U157" s="111"/>
      <c r="V157" s="115"/>
      <c r="W157" s="103"/>
      <c r="X157" s="103"/>
      <c r="Y157" s="103"/>
      <c r="Z157" s="94"/>
      <c r="AA157" s="103"/>
      <c r="AB157" s="103"/>
      <c r="AC157" s="103"/>
      <c r="AD157" s="100"/>
      <c r="AE157" s="100"/>
    </row>
    <row r="158" spans="1:31" x14ac:dyDescent="0.2">
      <c r="A158" s="101"/>
      <c r="B158" s="107"/>
      <c r="C158" s="105"/>
      <c r="D158" s="110"/>
      <c r="E158" s="110"/>
      <c r="F158" s="104"/>
      <c r="G158" s="88"/>
      <c r="H158" s="113"/>
      <c r="I158" s="110"/>
      <c r="J158" s="110"/>
      <c r="K158" s="113"/>
      <c r="L158" s="111"/>
      <c r="M158" s="111"/>
      <c r="N158" s="100"/>
      <c r="O158" s="100"/>
      <c r="P158" s="100"/>
      <c r="Q158" s="92"/>
      <c r="R158" s="113"/>
      <c r="S158" s="92"/>
      <c r="T158" s="111"/>
      <c r="U158" s="111"/>
      <c r="V158" s="115"/>
      <c r="W158" s="103"/>
      <c r="X158" s="103"/>
      <c r="Y158" s="103"/>
      <c r="Z158" s="94"/>
      <c r="AA158" s="103"/>
      <c r="AB158" s="103"/>
      <c r="AC158" s="103"/>
      <c r="AD158" s="100"/>
      <c r="AE158" s="100"/>
    </row>
    <row r="159" spans="1:31" x14ac:dyDescent="0.2">
      <c r="A159" s="101"/>
      <c r="B159" s="107"/>
      <c r="C159" s="105"/>
      <c r="D159" s="110"/>
      <c r="E159" s="110"/>
      <c r="F159" s="104"/>
      <c r="G159" s="88"/>
      <c r="H159" s="113"/>
      <c r="I159" s="110"/>
      <c r="J159" s="110"/>
      <c r="K159" s="113"/>
      <c r="L159" s="111"/>
      <c r="M159" s="111"/>
      <c r="N159" s="100"/>
      <c r="O159" s="100"/>
      <c r="P159" s="100"/>
      <c r="Q159" s="92"/>
      <c r="R159" s="113"/>
      <c r="S159" s="92"/>
      <c r="T159" s="111"/>
      <c r="U159" s="111"/>
      <c r="V159" s="115"/>
      <c r="W159" s="103"/>
      <c r="X159" s="103"/>
      <c r="Y159" s="103"/>
      <c r="Z159" s="94"/>
      <c r="AA159" s="103"/>
      <c r="AB159" s="103"/>
      <c r="AC159" s="103"/>
      <c r="AD159" s="100"/>
      <c r="AE159" s="100"/>
    </row>
    <row r="160" spans="1:31" x14ac:dyDescent="0.2">
      <c r="A160" s="101"/>
      <c r="B160" s="107"/>
      <c r="C160" s="105"/>
      <c r="D160" s="110"/>
      <c r="E160" s="110"/>
      <c r="F160" s="104"/>
      <c r="G160" s="88"/>
      <c r="H160" s="113"/>
      <c r="I160" s="110"/>
      <c r="J160" s="110"/>
      <c r="K160" s="113"/>
      <c r="L160" s="111"/>
      <c r="M160" s="111"/>
      <c r="N160" s="100"/>
      <c r="O160" s="100"/>
      <c r="P160" s="100"/>
      <c r="Q160" s="92"/>
      <c r="R160" s="113"/>
      <c r="S160" s="92"/>
      <c r="T160" s="111"/>
      <c r="U160" s="111"/>
      <c r="V160" s="115"/>
      <c r="W160" s="103"/>
      <c r="X160" s="103"/>
      <c r="Y160" s="103"/>
      <c r="Z160" s="94"/>
      <c r="AA160" s="103"/>
      <c r="AB160" s="103"/>
      <c r="AC160" s="103"/>
      <c r="AD160" s="100"/>
      <c r="AE160" s="100"/>
    </row>
    <row r="161" spans="1:31" x14ac:dyDescent="0.2">
      <c r="A161" s="101"/>
      <c r="B161" s="107"/>
      <c r="C161" s="105"/>
      <c r="D161" s="110"/>
      <c r="E161" s="110"/>
      <c r="F161" s="104"/>
      <c r="G161" s="88"/>
      <c r="H161" s="113"/>
      <c r="I161" s="110"/>
      <c r="J161" s="110"/>
      <c r="K161" s="113"/>
      <c r="L161" s="111"/>
      <c r="M161" s="111"/>
      <c r="N161" s="100"/>
      <c r="O161" s="100"/>
      <c r="P161" s="100"/>
      <c r="Q161" s="92"/>
      <c r="R161" s="113"/>
      <c r="S161" s="92"/>
      <c r="T161" s="111"/>
      <c r="U161" s="111"/>
      <c r="V161" s="115"/>
      <c r="W161" s="103"/>
      <c r="X161" s="103"/>
      <c r="Y161" s="103"/>
      <c r="Z161" s="94"/>
      <c r="AA161" s="103"/>
      <c r="AB161" s="103"/>
      <c r="AC161" s="103"/>
      <c r="AD161" s="100"/>
      <c r="AE161" s="100"/>
    </row>
    <row r="162" spans="1:31" x14ac:dyDescent="0.2">
      <c r="A162" s="101"/>
      <c r="B162" s="107"/>
      <c r="C162" s="105"/>
      <c r="D162" s="110"/>
      <c r="E162" s="110"/>
      <c r="F162" s="104"/>
      <c r="G162" s="88"/>
      <c r="H162" s="113"/>
      <c r="I162" s="110"/>
      <c r="J162" s="110"/>
      <c r="K162" s="113"/>
      <c r="L162" s="111"/>
      <c r="M162" s="111"/>
      <c r="N162" s="100"/>
      <c r="O162" s="100"/>
      <c r="P162" s="100"/>
      <c r="Q162" s="92"/>
      <c r="R162" s="113"/>
      <c r="S162" s="92"/>
      <c r="T162" s="111"/>
      <c r="U162" s="111"/>
      <c r="V162" s="115"/>
      <c r="W162" s="103"/>
      <c r="X162" s="103"/>
      <c r="Y162" s="103"/>
      <c r="Z162" s="94"/>
      <c r="AA162" s="103"/>
      <c r="AB162" s="103"/>
      <c r="AC162" s="103"/>
      <c r="AD162" s="100"/>
      <c r="AE162" s="100"/>
    </row>
    <row r="163" spans="1:31" x14ac:dyDescent="0.2">
      <c r="A163" s="101"/>
      <c r="B163" s="107"/>
      <c r="C163" s="105"/>
      <c r="D163" s="110"/>
      <c r="E163" s="110"/>
      <c r="F163" s="104"/>
      <c r="G163" s="88"/>
      <c r="H163" s="113"/>
      <c r="I163" s="110"/>
      <c r="J163" s="110"/>
      <c r="K163" s="113"/>
      <c r="L163" s="111"/>
      <c r="M163" s="111"/>
      <c r="N163" s="100"/>
      <c r="O163" s="100"/>
      <c r="P163" s="100"/>
      <c r="Q163" s="92"/>
      <c r="R163" s="113"/>
      <c r="S163" s="92"/>
      <c r="T163" s="111"/>
      <c r="U163" s="111"/>
      <c r="V163" s="115"/>
      <c r="W163" s="103"/>
      <c r="X163" s="103"/>
      <c r="Y163" s="103"/>
      <c r="Z163" s="94"/>
      <c r="AA163" s="103"/>
      <c r="AB163" s="103"/>
      <c r="AC163" s="103"/>
      <c r="AD163" s="100"/>
      <c r="AE163" s="100"/>
    </row>
    <row r="164" spans="1:31" x14ac:dyDescent="0.2">
      <c r="A164" s="101"/>
      <c r="B164" s="107"/>
      <c r="C164" s="105"/>
      <c r="D164" s="110"/>
      <c r="E164" s="110"/>
      <c r="F164" s="104"/>
      <c r="G164" s="88"/>
      <c r="H164" s="113"/>
      <c r="I164" s="110"/>
      <c r="J164" s="110"/>
      <c r="K164" s="113"/>
      <c r="L164" s="111"/>
      <c r="M164" s="111"/>
      <c r="N164" s="100"/>
      <c r="O164" s="100"/>
      <c r="P164" s="100"/>
      <c r="Q164" s="92"/>
      <c r="R164" s="113"/>
      <c r="S164" s="92"/>
      <c r="T164" s="111"/>
      <c r="U164" s="111"/>
      <c r="V164" s="115"/>
      <c r="W164" s="103"/>
      <c r="X164" s="103"/>
      <c r="Y164" s="103"/>
      <c r="Z164" s="94"/>
      <c r="AA164" s="103"/>
      <c r="AB164" s="103"/>
      <c r="AC164" s="103"/>
      <c r="AD164" s="100"/>
      <c r="AE164" s="100"/>
    </row>
    <row r="165" spans="1:31" x14ac:dyDescent="0.2">
      <c r="A165" s="101"/>
      <c r="B165" s="107"/>
      <c r="C165" s="105"/>
      <c r="D165" s="110"/>
      <c r="E165" s="110"/>
      <c r="F165" s="104"/>
      <c r="G165" s="88"/>
      <c r="H165" s="113"/>
      <c r="I165" s="110"/>
      <c r="J165" s="110"/>
      <c r="K165" s="113"/>
      <c r="L165" s="111"/>
      <c r="M165" s="111"/>
      <c r="N165" s="100"/>
      <c r="O165" s="100"/>
      <c r="P165" s="100"/>
      <c r="Q165" s="92"/>
      <c r="R165" s="113"/>
      <c r="S165" s="92"/>
      <c r="T165" s="111"/>
      <c r="U165" s="111"/>
      <c r="V165" s="115"/>
      <c r="W165" s="103"/>
      <c r="X165" s="103"/>
      <c r="Y165" s="103"/>
      <c r="Z165" s="94"/>
      <c r="AA165" s="103"/>
      <c r="AB165" s="103"/>
      <c r="AC165" s="103"/>
      <c r="AD165" s="100"/>
      <c r="AE165" s="100"/>
    </row>
    <row r="166" spans="1:31" x14ac:dyDescent="0.2">
      <c r="A166" s="101"/>
      <c r="B166" s="107"/>
      <c r="C166" s="105"/>
      <c r="D166" s="110"/>
      <c r="E166" s="110"/>
      <c r="F166" s="104"/>
      <c r="G166" s="88"/>
      <c r="H166" s="113"/>
      <c r="I166" s="110"/>
      <c r="J166" s="110"/>
      <c r="K166" s="113"/>
      <c r="L166" s="111"/>
      <c r="M166" s="111"/>
      <c r="N166" s="100"/>
      <c r="O166" s="100"/>
      <c r="P166" s="100"/>
      <c r="Q166" s="92"/>
      <c r="R166" s="113"/>
      <c r="S166" s="92"/>
      <c r="T166" s="111"/>
      <c r="U166" s="111"/>
      <c r="V166" s="115"/>
      <c r="W166" s="103"/>
      <c r="X166" s="103"/>
      <c r="Y166" s="103"/>
      <c r="Z166" s="94"/>
      <c r="AA166" s="103"/>
      <c r="AB166" s="103"/>
      <c r="AC166" s="103"/>
      <c r="AD166" s="100"/>
      <c r="AE166" s="100"/>
    </row>
    <row r="167" spans="1:31" x14ac:dyDescent="0.2">
      <c r="A167" s="101"/>
      <c r="B167" s="107"/>
      <c r="C167" s="105"/>
      <c r="D167" s="110"/>
      <c r="E167" s="110"/>
      <c r="F167" s="104"/>
      <c r="G167" s="88"/>
      <c r="H167" s="113"/>
      <c r="I167" s="110"/>
      <c r="J167" s="110"/>
      <c r="K167" s="113"/>
      <c r="L167" s="111"/>
      <c r="M167" s="111"/>
      <c r="N167" s="100"/>
      <c r="O167" s="100"/>
      <c r="P167" s="100"/>
      <c r="Q167" s="92"/>
      <c r="R167" s="113"/>
      <c r="S167" s="92"/>
      <c r="T167" s="111"/>
      <c r="U167" s="111"/>
      <c r="V167" s="115"/>
      <c r="W167" s="103"/>
      <c r="X167" s="103"/>
      <c r="Y167" s="103"/>
      <c r="Z167" s="94"/>
      <c r="AA167" s="103"/>
      <c r="AB167" s="103"/>
      <c r="AC167" s="103"/>
      <c r="AD167" s="100"/>
      <c r="AE167" s="100"/>
    </row>
    <row r="168" spans="1:31" x14ac:dyDescent="0.2">
      <c r="A168" s="101"/>
      <c r="B168" s="107"/>
      <c r="C168" s="105"/>
      <c r="D168" s="110"/>
      <c r="E168" s="110"/>
      <c r="F168" s="104"/>
      <c r="G168" s="88"/>
      <c r="H168" s="113"/>
      <c r="I168" s="110"/>
      <c r="J168" s="110"/>
      <c r="K168" s="113"/>
      <c r="L168" s="111"/>
      <c r="M168" s="111"/>
      <c r="N168" s="100"/>
      <c r="O168" s="100"/>
      <c r="P168" s="100"/>
      <c r="Q168" s="92"/>
      <c r="R168" s="113"/>
      <c r="S168" s="92"/>
      <c r="T168" s="111"/>
      <c r="U168" s="111"/>
      <c r="V168" s="115"/>
      <c r="W168" s="103"/>
      <c r="X168" s="103"/>
      <c r="Y168" s="103"/>
      <c r="Z168" s="94"/>
      <c r="AA168" s="103"/>
      <c r="AB168" s="103"/>
      <c r="AC168" s="103"/>
      <c r="AD168" s="100"/>
      <c r="AE168" s="100"/>
    </row>
    <row r="169" spans="1:31" x14ac:dyDescent="0.2">
      <c r="A169" s="101"/>
      <c r="B169" s="107"/>
      <c r="C169" s="105"/>
      <c r="D169" s="110"/>
      <c r="E169" s="110"/>
      <c r="F169" s="104"/>
      <c r="G169" s="88"/>
      <c r="H169" s="113"/>
      <c r="I169" s="110"/>
      <c r="J169" s="110"/>
      <c r="K169" s="113"/>
      <c r="L169" s="111"/>
      <c r="M169" s="111"/>
      <c r="N169" s="100"/>
      <c r="O169" s="100"/>
      <c r="P169" s="100"/>
      <c r="Q169" s="92"/>
      <c r="R169" s="113"/>
      <c r="S169" s="92"/>
      <c r="T169" s="111"/>
      <c r="U169" s="111"/>
      <c r="V169" s="115"/>
      <c r="W169" s="103"/>
      <c r="X169" s="103"/>
      <c r="Y169" s="103"/>
      <c r="Z169" s="94"/>
      <c r="AA169" s="103"/>
      <c r="AB169" s="103"/>
      <c r="AC169" s="103"/>
      <c r="AD169" s="100"/>
      <c r="AE169" s="100"/>
    </row>
    <row r="170" spans="1:31" x14ac:dyDescent="0.2">
      <c r="A170" s="101"/>
      <c r="B170" s="107"/>
      <c r="C170" s="105"/>
      <c r="D170" s="110"/>
      <c r="E170" s="110"/>
      <c r="F170" s="104"/>
      <c r="G170" s="88"/>
      <c r="H170" s="113"/>
      <c r="I170" s="110"/>
      <c r="J170" s="110"/>
      <c r="K170" s="113"/>
      <c r="L170" s="111"/>
      <c r="M170" s="111"/>
      <c r="N170" s="100"/>
      <c r="O170" s="100"/>
      <c r="P170" s="100"/>
      <c r="Q170" s="92"/>
      <c r="R170" s="113"/>
      <c r="S170" s="92"/>
      <c r="T170" s="111"/>
      <c r="U170" s="111"/>
      <c r="V170" s="115"/>
      <c r="W170" s="103"/>
      <c r="X170" s="103"/>
      <c r="Y170" s="103"/>
      <c r="Z170" s="94"/>
      <c r="AA170" s="103"/>
      <c r="AB170" s="103"/>
      <c r="AC170" s="103"/>
      <c r="AD170" s="100"/>
      <c r="AE170" s="100"/>
    </row>
    <row r="171" spans="1:31" x14ac:dyDescent="0.2">
      <c r="A171" s="101"/>
      <c r="B171" s="107"/>
      <c r="C171" s="105"/>
      <c r="D171" s="110"/>
      <c r="E171" s="110"/>
      <c r="F171" s="104"/>
      <c r="G171" s="88"/>
      <c r="H171" s="113"/>
      <c r="I171" s="110"/>
      <c r="J171" s="110"/>
      <c r="K171" s="113"/>
      <c r="L171" s="111"/>
      <c r="M171" s="111"/>
      <c r="N171" s="100"/>
      <c r="O171" s="100"/>
      <c r="P171" s="100"/>
      <c r="Q171" s="92"/>
      <c r="R171" s="113"/>
      <c r="S171" s="92"/>
      <c r="T171" s="111"/>
      <c r="U171" s="111"/>
      <c r="V171" s="115"/>
      <c r="W171" s="103"/>
      <c r="X171" s="103"/>
      <c r="Y171" s="103"/>
      <c r="Z171" s="94"/>
      <c r="AA171" s="103"/>
      <c r="AB171" s="103"/>
      <c r="AC171" s="103"/>
      <c r="AD171" s="100"/>
      <c r="AE171" s="100"/>
    </row>
    <row r="172" spans="1:31" x14ac:dyDescent="0.2">
      <c r="A172" s="101"/>
      <c r="B172" s="107"/>
      <c r="C172" s="105"/>
      <c r="D172" s="110"/>
      <c r="E172" s="110"/>
      <c r="F172" s="104"/>
      <c r="G172" s="88"/>
      <c r="H172" s="113"/>
      <c r="I172" s="110"/>
      <c r="J172" s="110"/>
      <c r="K172" s="113"/>
      <c r="L172" s="111"/>
      <c r="M172" s="111"/>
      <c r="N172" s="100"/>
      <c r="O172" s="100"/>
      <c r="P172" s="100"/>
      <c r="Q172" s="92"/>
      <c r="R172" s="113"/>
      <c r="S172" s="92"/>
      <c r="T172" s="111"/>
      <c r="U172" s="111"/>
      <c r="V172" s="115"/>
      <c r="W172" s="103"/>
      <c r="X172" s="103"/>
      <c r="Y172" s="103"/>
      <c r="Z172" s="94"/>
      <c r="AA172" s="103"/>
      <c r="AB172" s="103"/>
      <c r="AC172" s="103"/>
      <c r="AD172" s="100"/>
      <c r="AE172" s="100"/>
    </row>
    <row r="173" spans="1:31" x14ac:dyDescent="0.2">
      <c r="A173" s="101"/>
      <c r="B173" s="107"/>
      <c r="C173" s="105"/>
      <c r="D173" s="110"/>
      <c r="E173" s="110"/>
      <c r="F173" s="104"/>
      <c r="G173" s="88"/>
      <c r="H173" s="113"/>
      <c r="I173" s="110"/>
      <c r="J173" s="110"/>
      <c r="K173" s="113"/>
      <c r="L173" s="111"/>
      <c r="M173" s="111"/>
      <c r="N173" s="100"/>
      <c r="O173" s="100"/>
      <c r="P173" s="100"/>
      <c r="Q173" s="92"/>
      <c r="R173" s="113"/>
      <c r="S173" s="92"/>
      <c r="T173" s="111"/>
      <c r="U173" s="111"/>
      <c r="V173" s="115"/>
      <c r="W173" s="103"/>
      <c r="X173" s="103"/>
      <c r="Y173" s="103"/>
      <c r="Z173" s="94"/>
      <c r="AA173" s="103"/>
      <c r="AB173" s="103"/>
      <c r="AC173" s="103"/>
      <c r="AD173" s="100"/>
      <c r="AE173" s="100"/>
    </row>
    <row r="174" spans="1:31" x14ac:dyDescent="0.2">
      <c r="A174" s="101"/>
      <c r="B174" s="107"/>
      <c r="C174" s="105"/>
      <c r="D174" s="110"/>
      <c r="E174" s="110"/>
      <c r="F174" s="104"/>
      <c r="G174" s="88"/>
      <c r="H174" s="113"/>
      <c r="I174" s="110"/>
      <c r="J174" s="110"/>
      <c r="K174" s="113"/>
      <c r="L174" s="111"/>
      <c r="M174" s="111"/>
      <c r="N174" s="100"/>
      <c r="O174" s="100"/>
      <c r="P174" s="100"/>
      <c r="Q174" s="92"/>
      <c r="R174" s="113"/>
      <c r="S174" s="92"/>
      <c r="T174" s="111"/>
      <c r="U174" s="111"/>
      <c r="V174" s="115"/>
      <c r="W174" s="103"/>
      <c r="X174" s="103"/>
      <c r="Y174" s="103"/>
      <c r="Z174" s="94"/>
      <c r="AA174" s="103"/>
      <c r="AB174" s="103"/>
      <c r="AC174" s="103"/>
      <c r="AD174" s="100"/>
      <c r="AE174" s="100"/>
    </row>
    <row r="175" spans="1:31" x14ac:dyDescent="0.2">
      <c r="A175" s="101"/>
      <c r="B175" s="107"/>
      <c r="C175" s="105"/>
      <c r="D175" s="110"/>
      <c r="E175" s="110"/>
      <c r="F175" s="104"/>
      <c r="G175" s="88"/>
      <c r="H175" s="113"/>
      <c r="I175" s="110"/>
      <c r="J175" s="110"/>
      <c r="K175" s="113"/>
      <c r="L175" s="111"/>
      <c r="M175" s="111"/>
      <c r="N175" s="100"/>
      <c r="O175" s="100"/>
      <c r="P175" s="100"/>
      <c r="Q175" s="92"/>
      <c r="R175" s="113"/>
      <c r="S175" s="92"/>
      <c r="T175" s="111"/>
      <c r="U175" s="111"/>
      <c r="V175" s="115"/>
      <c r="W175" s="103"/>
      <c r="X175" s="103"/>
      <c r="Y175" s="103"/>
      <c r="Z175" s="94"/>
      <c r="AA175" s="103"/>
      <c r="AB175" s="103"/>
      <c r="AC175" s="103"/>
      <c r="AD175" s="100"/>
      <c r="AE175" s="100"/>
    </row>
    <row r="176" spans="1:31" x14ac:dyDescent="0.2">
      <c r="A176" s="101"/>
      <c r="B176" s="107"/>
      <c r="C176" s="105"/>
      <c r="D176" s="110"/>
      <c r="E176" s="110"/>
      <c r="F176" s="104"/>
      <c r="G176" s="88"/>
      <c r="H176" s="113"/>
      <c r="I176" s="110"/>
      <c r="J176" s="110"/>
      <c r="K176" s="113"/>
      <c r="L176" s="111"/>
      <c r="M176" s="111"/>
      <c r="N176" s="100"/>
      <c r="O176" s="100"/>
      <c r="P176" s="100"/>
      <c r="Q176" s="92"/>
      <c r="R176" s="113"/>
      <c r="S176" s="92"/>
      <c r="T176" s="111"/>
      <c r="U176" s="111"/>
      <c r="V176" s="115"/>
      <c r="W176" s="103"/>
      <c r="X176" s="103"/>
      <c r="Y176" s="103"/>
      <c r="Z176" s="94"/>
      <c r="AA176" s="103"/>
      <c r="AB176" s="103"/>
      <c r="AC176" s="103"/>
      <c r="AD176" s="100"/>
      <c r="AE176" s="100"/>
    </row>
    <row r="177" spans="1:31" x14ac:dyDescent="0.2">
      <c r="A177" s="101"/>
      <c r="B177" s="107"/>
      <c r="C177" s="105"/>
      <c r="D177" s="110"/>
      <c r="E177" s="110"/>
      <c r="F177" s="104"/>
      <c r="G177" s="88"/>
      <c r="H177" s="113"/>
      <c r="I177" s="110"/>
      <c r="J177" s="110"/>
      <c r="K177" s="113"/>
      <c r="L177" s="111"/>
      <c r="M177" s="111"/>
      <c r="N177" s="100"/>
      <c r="O177" s="100"/>
      <c r="P177" s="100"/>
      <c r="Q177" s="92"/>
      <c r="R177" s="113"/>
      <c r="S177" s="92"/>
      <c r="T177" s="111"/>
      <c r="U177" s="111"/>
      <c r="V177" s="115"/>
      <c r="W177" s="103"/>
      <c r="X177" s="103"/>
      <c r="Y177" s="103"/>
      <c r="Z177" s="94"/>
      <c r="AA177" s="103"/>
      <c r="AB177" s="103"/>
      <c r="AC177" s="103"/>
      <c r="AD177" s="100"/>
      <c r="AE177" s="100"/>
    </row>
    <row r="178" spans="1:31" x14ac:dyDescent="0.2">
      <c r="A178" s="101"/>
      <c r="B178" s="107"/>
      <c r="C178" s="105"/>
      <c r="D178" s="110"/>
      <c r="E178" s="110"/>
      <c r="F178" s="104"/>
      <c r="G178" s="88"/>
      <c r="H178" s="113"/>
      <c r="I178" s="110"/>
      <c r="J178" s="110"/>
      <c r="K178" s="113"/>
      <c r="L178" s="111"/>
      <c r="M178" s="111"/>
      <c r="N178" s="100"/>
      <c r="O178" s="100"/>
      <c r="P178" s="100"/>
      <c r="Q178" s="92"/>
      <c r="R178" s="113"/>
      <c r="S178" s="92"/>
      <c r="T178" s="111"/>
      <c r="U178" s="111"/>
      <c r="V178" s="115"/>
      <c r="W178" s="103"/>
      <c r="X178" s="103"/>
      <c r="Y178" s="103"/>
      <c r="Z178" s="94"/>
      <c r="AA178" s="103"/>
      <c r="AB178" s="103"/>
      <c r="AC178" s="103"/>
      <c r="AD178" s="100"/>
      <c r="AE178" s="100"/>
    </row>
    <row r="179" spans="1:31" x14ac:dyDescent="0.2">
      <c r="A179" s="101"/>
      <c r="B179" s="107"/>
      <c r="C179" s="105"/>
      <c r="D179" s="110"/>
      <c r="E179" s="110"/>
      <c r="F179" s="104"/>
      <c r="G179" s="88"/>
      <c r="H179" s="113"/>
      <c r="I179" s="110"/>
      <c r="J179" s="110"/>
      <c r="K179" s="113"/>
      <c r="L179" s="111"/>
      <c r="M179" s="111"/>
      <c r="N179" s="100"/>
      <c r="O179" s="100"/>
      <c r="P179" s="100"/>
      <c r="Q179" s="92"/>
      <c r="R179" s="113"/>
      <c r="S179" s="92"/>
      <c r="T179" s="111"/>
      <c r="U179" s="111"/>
      <c r="V179" s="115"/>
      <c r="W179" s="103"/>
      <c r="X179" s="103"/>
      <c r="Y179" s="103"/>
      <c r="Z179" s="94"/>
      <c r="AA179" s="103"/>
      <c r="AB179" s="103"/>
      <c r="AC179" s="103"/>
      <c r="AD179" s="100"/>
      <c r="AE179" s="100"/>
    </row>
    <row r="180" spans="1:31" x14ac:dyDescent="0.2">
      <c r="A180" s="101"/>
      <c r="B180" s="107"/>
      <c r="C180" s="105"/>
      <c r="D180" s="110"/>
      <c r="E180" s="110"/>
      <c r="F180" s="104"/>
      <c r="G180" s="88"/>
      <c r="H180" s="113"/>
      <c r="I180" s="110"/>
      <c r="J180" s="110"/>
      <c r="K180" s="113"/>
      <c r="L180" s="111"/>
      <c r="M180" s="111"/>
      <c r="N180" s="100"/>
      <c r="O180" s="100"/>
      <c r="P180" s="100"/>
      <c r="Q180" s="92"/>
      <c r="R180" s="113"/>
      <c r="S180" s="92"/>
      <c r="T180" s="111"/>
      <c r="U180" s="111"/>
      <c r="V180" s="115"/>
      <c r="W180" s="103"/>
      <c r="X180" s="103"/>
      <c r="Y180" s="103"/>
      <c r="Z180" s="94"/>
      <c r="AA180" s="103"/>
      <c r="AB180" s="103"/>
      <c r="AC180" s="103"/>
      <c r="AD180" s="100"/>
      <c r="AE180" s="100"/>
    </row>
    <row r="181" spans="1:31" x14ac:dyDescent="0.2">
      <c r="A181" s="101"/>
      <c r="B181" s="107"/>
      <c r="C181" s="105"/>
      <c r="D181" s="110"/>
      <c r="E181" s="110"/>
      <c r="F181" s="104"/>
      <c r="G181" s="88"/>
      <c r="H181" s="113"/>
      <c r="I181" s="110"/>
      <c r="J181" s="110"/>
      <c r="K181" s="113"/>
      <c r="L181" s="111"/>
      <c r="M181" s="111"/>
      <c r="N181" s="100"/>
      <c r="O181" s="100"/>
      <c r="P181" s="100"/>
      <c r="Q181" s="92"/>
      <c r="R181" s="113"/>
      <c r="S181" s="92"/>
      <c r="T181" s="111"/>
      <c r="U181" s="111"/>
      <c r="V181" s="115"/>
      <c r="W181" s="103"/>
      <c r="X181" s="103"/>
      <c r="Y181" s="103"/>
      <c r="Z181" s="94"/>
      <c r="AA181" s="103"/>
      <c r="AB181" s="103"/>
      <c r="AC181" s="103"/>
      <c r="AD181" s="100"/>
      <c r="AE181" s="100"/>
    </row>
    <row r="182" spans="1:31" x14ac:dyDescent="0.2">
      <c r="A182" s="101"/>
      <c r="B182" s="107"/>
      <c r="C182" s="105"/>
      <c r="D182" s="110"/>
      <c r="E182" s="110"/>
      <c r="F182" s="104"/>
      <c r="G182" s="88"/>
      <c r="H182" s="113"/>
      <c r="I182" s="110"/>
      <c r="J182" s="110"/>
      <c r="K182" s="113"/>
      <c r="L182" s="111"/>
      <c r="M182" s="111"/>
      <c r="N182" s="100"/>
      <c r="O182" s="100"/>
      <c r="P182" s="100"/>
      <c r="Q182" s="92"/>
      <c r="R182" s="113"/>
      <c r="S182" s="92"/>
      <c r="T182" s="111"/>
      <c r="U182" s="111"/>
      <c r="V182" s="115"/>
      <c r="W182" s="103"/>
      <c r="X182" s="103"/>
      <c r="Y182" s="103"/>
      <c r="Z182" s="94"/>
      <c r="AA182" s="103"/>
      <c r="AB182" s="103"/>
      <c r="AC182" s="103"/>
      <c r="AD182" s="100"/>
      <c r="AE182" s="100"/>
    </row>
    <row r="183" spans="1:31" x14ac:dyDescent="0.2">
      <c r="A183" s="101"/>
      <c r="B183" s="107"/>
      <c r="C183" s="105"/>
      <c r="D183" s="110"/>
      <c r="E183" s="110"/>
      <c r="F183" s="104"/>
      <c r="G183" s="88"/>
      <c r="H183" s="113"/>
      <c r="I183" s="110"/>
      <c r="J183" s="110"/>
      <c r="K183" s="113"/>
      <c r="L183" s="111"/>
      <c r="M183" s="111"/>
      <c r="N183" s="100"/>
      <c r="O183" s="100"/>
      <c r="P183" s="100"/>
      <c r="Q183" s="92"/>
      <c r="R183" s="113"/>
      <c r="S183" s="92"/>
      <c r="T183" s="111"/>
      <c r="U183" s="111"/>
      <c r="V183" s="115"/>
      <c r="W183" s="103"/>
      <c r="X183" s="103"/>
      <c r="Y183" s="103"/>
      <c r="Z183" s="94"/>
      <c r="AA183" s="103"/>
      <c r="AB183" s="103"/>
      <c r="AC183" s="103"/>
      <c r="AD183" s="100"/>
      <c r="AE183" s="100"/>
    </row>
    <row r="184" spans="1:31" x14ac:dyDescent="0.2">
      <c r="A184" s="101"/>
      <c r="B184" s="107"/>
      <c r="C184" s="105"/>
      <c r="D184" s="110"/>
      <c r="E184" s="110"/>
      <c r="F184" s="104"/>
      <c r="G184" s="88"/>
      <c r="H184" s="113"/>
      <c r="I184" s="110"/>
      <c r="J184" s="110"/>
      <c r="K184" s="113"/>
      <c r="L184" s="111"/>
      <c r="M184" s="111"/>
      <c r="N184" s="100"/>
      <c r="O184" s="100"/>
      <c r="P184" s="100"/>
      <c r="Q184" s="92"/>
      <c r="R184" s="113"/>
      <c r="S184" s="92"/>
      <c r="T184" s="111"/>
      <c r="U184" s="111"/>
      <c r="V184" s="115"/>
      <c r="W184" s="103"/>
      <c r="X184" s="103"/>
      <c r="Y184" s="103"/>
      <c r="Z184" s="94"/>
      <c r="AA184" s="103"/>
      <c r="AB184" s="103"/>
      <c r="AC184" s="103"/>
      <c r="AD184" s="100"/>
      <c r="AE184" s="100"/>
    </row>
    <row r="185" spans="1:31" x14ac:dyDescent="0.2">
      <c r="A185" s="101"/>
      <c r="B185" s="107"/>
      <c r="C185" s="105"/>
      <c r="D185" s="110"/>
      <c r="E185" s="110"/>
      <c r="F185" s="104"/>
      <c r="G185" s="88"/>
      <c r="H185" s="113"/>
      <c r="I185" s="110"/>
      <c r="J185" s="110"/>
      <c r="K185" s="113"/>
      <c r="L185" s="111"/>
      <c r="M185" s="111"/>
      <c r="N185" s="100"/>
      <c r="O185" s="100"/>
      <c r="P185" s="100"/>
      <c r="Q185" s="92"/>
      <c r="R185" s="113"/>
      <c r="S185" s="92"/>
      <c r="T185" s="111"/>
      <c r="U185" s="111"/>
      <c r="V185" s="115"/>
      <c r="W185" s="103"/>
      <c r="X185" s="103"/>
      <c r="Y185" s="103"/>
      <c r="Z185" s="94"/>
      <c r="AA185" s="103"/>
      <c r="AB185" s="103"/>
      <c r="AC185" s="103"/>
      <c r="AD185" s="100"/>
      <c r="AE185" s="100"/>
    </row>
    <row r="186" spans="1:31" x14ac:dyDescent="0.2">
      <c r="A186" s="101"/>
      <c r="B186" s="107"/>
      <c r="C186" s="105"/>
      <c r="D186" s="110"/>
      <c r="E186" s="110"/>
      <c r="F186" s="104"/>
      <c r="G186" s="88"/>
      <c r="H186" s="113"/>
      <c r="I186" s="110"/>
      <c r="J186" s="110"/>
      <c r="K186" s="113"/>
      <c r="L186" s="111"/>
      <c r="M186" s="111"/>
      <c r="N186" s="100"/>
      <c r="O186" s="100"/>
      <c r="P186" s="100"/>
      <c r="Q186" s="92"/>
      <c r="R186" s="113"/>
      <c r="S186" s="92"/>
      <c r="T186" s="111"/>
      <c r="U186" s="111"/>
      <c r="V186" s="115"/>
      <c r="W186" s="103"/>
      <c r="X186" s="103"/>
      <c r="Y186" s="103"/>
      <c r="Z186" s="94"/>
      <c r="AA186" s="103"/>
      <c r="AB186" s="103"/>
      <c r="AC186" s="103"/>
      <c r="AD186" s="100"/>
      <c r="AE186" s="100"/>
    </row>
    <row r="187" spans="1:31" x14ac:dyDescent="0.2">
      <c r="A187" s="101"/>
      <c r="B187" s="107"/>
      <c r="C187" s="105"/>
      <c r="D187" s="110"/>
      <c r="E187" s="110"/>
      <c r="F187" s="104"/>
      <c r="G187" s="88"/>
      <c r="H187" s="113"/>
      <c r="I187" s="110"/>
      <c r="J187" s="110"/>
      <c r="K187" s="113"/>
      <c r="L187" s="111"/>
      <c r="M187" s="111"/>
      <c r="N187" s="100"/>
      <c r="O187" s="100"/>
      <c r="P187" s="100"/>
      <c r="Q187" s="92"/>
      <c r="R187" s="113"/>
      <c r="S187" s="92"/>
      <c r="T187" s="111"/>
      <c r="U187" s="111"/>
      <c r="V187" s="115"/>
      <c r="W187" s="103"/>
      <c r="X187" s="103"/>
      <c r="Y187" s="103"/>
      <c r="Z187" s="94"/>
      <c r="AA187" s="103"/>
      <c r="AB187" s="103"/>
      <c r="AC187" s="103"/>
      <c r="AD187" s="100"/>
      <c r="AE187" s="100"/>
    </row>
    <row r="188" spans="1:31" x14ac:dyDescent="0.2">
      <c r="A188" s="101"/>
      <c r="B188" s="107"/>
      <c r="C188" s="105"/>
      <c r="D188" s="110"/>
      <c r="E188" s="110"/>
      <c r="F188" s="104"/>
      <c r="G188" s="88"/>
      <c r="H188" s="113"/>
      <c r="I188" s="110"/>
      <c r="J188" s="110"/>
      <c r="K188" s="113"/>
      <c r="L188" s="111"/>
      <c r="M188" s="111"/>
      <c r="N188" s="100"/>
      <c r="O188" s="100"/>
      <c r="P188" s="100"/>
      <c r="Q188" s="92"/>
      <c r="R188" s="113"/>
      <c r="S188" s="92"/>
      <c r="T188" s="111"/>
      <c r="U188" s="111"/>
      <c r="V188" s="115"/>
      <c r="W188" s="103"/>
      <c r="X188" s="103"/>
      <c r="Y188" s="103"/>
      <c r="Z188" s="94"/>
      <c r="AA188" s="103"/>
      <c r="AB188" s="103"/>
      <c r="AC188" s="103"/>
      <c r="AD188" s="100"/>
      <c r="AE188" s="100"/>
    </row>
    <row r="189" spans="1:31" x14ac:dyDescent="0.2">
      <c r="A189" s="101"/>
      <c r="B189" s="107"/>
      <c r="C189" s="105"/>
      <c r="D189" s="110"/>
      <c r="E189" s="110"/>
      <c r="F189" s="104" t="str">
        <f t="shared" ref="F189:F192" si="1">IF(B189="","",F188+1)</f>
        <v/>
      </c>
      <c r="G189" s="88"/>
      <c r="H189" s="113"/>
      <c r="I189" s="110"/>
      <c r="J189" s="110"/>
      <c r="K189" s="113"/>
      <c r="L189" s="111"/>
      <c r="M189" s="111"/>
      <c r="N189" s="100"/>
      <c r="O189" s="100"/>
      <c r="P189" s="100"/>
      <c r="Q189" s="92">
        <f t="shared" ref="Q189:Q192" si="2">IF((J189+L189)&gt;5000,"G",IF((J189+L189)&gt;1000,"F", IF((J189+L189)&gt;300,"E",IF((J189+L189)&gt;100,"D",IF((J189+L189)&gt;10,"C",IF((J189+L189)&gt;0.3,"B",IF((J189+L189)&gt;0,"A",)))))))</f>
        <v>0</v>
      </c>
      <c r="R189" s="113"/>
      <c r="S189" s="92"/>
      <c r="T189" s="111"/>
      <c r="U189" s="111"/>
      <c r="V189" s="115"/>
      <c r="W189" s="103"/>
      <c r="X189" s="103"/>
      <c r="Y189" s="103"/>
      <c r="Z189" s="94" t="s">
        <v>114</v>
      </c>
      <c r="AA189" s="103"/>
      <c r="AB189" s="103"/>
      <c r="AC189" s="103"/>
      <c r="AD189" s="100"/>
      <c r="AE189" s="100"/>
    </row>
    <row r="190" spans="1:31" x14ac:dyDescent="0.2">
      <c r="A190" s="101"/>
      <c r="B190" s="107"/>
      <c r="C190" s="105"/>
      <c r="D190" s="110"/>
      <c r="E190" s="110"/>
      <c r="F190" s="104" t="str">
        <f t="shared" si="1"/>
        <v/>
      </c>
      <c r="G190" s="88"/>
      <c r="H190" s="113"/>
      <c r="I190" s="110"/>
      <c r="J190" s="110"/>
      <c r="K190" s="113"/>
      <c r="L190" s="111"/>
      <c r="M190" s="111"/>
      <c r="N190" s="100"/>
      <c r="O190" s="100"/>
      <c r="P190" s="100"/>
      <c r="Q190" s="92">
        <f t="shared" si="2"/>
        <v>0</v>
      </c>
      <c r="R190" s="113"/>
      <c r="S190" s="92"/>
      <c r="T190" s="111"/>
      <c r="U190" s="111"/>
      <c r="V190" s="115"/>
      <c r="W190" s="103"/>
      <c r="X190" s="103"/>
      <c r="Y190" s="103"/>
      <c r="Z190" s="94" t="s">
        <v>114</v>
      </c>
      <c r="AA190" s="103"/>
      <c r="AB190" s="103"/>
      <c r="AC190" s="103"/>
      <c r="AD190" s="100"/>
      <c r="AE190" s="100"/>
    </row>
    <row r="191" spans="1:31" x14ac:dyDescent="0.2">
      <c r="A191" s="101"/>
      <c r="B191" s="107"/>
      <c r="C191" s="105"/>
      <c r="D191" s="110"/>
      <c r="E191" s="110"/>
      <c r="F191" s="104" t="str">
        <f t="shared" si="1"/>
        <v/>
      </c>
      <c r="G191" s="88"/>
      <c r="H191" s="113"/>
      <c r="I191" s="110"/>
      <c r="J191" s="110"/>
      <c r="K191" s="113"/>
      <c r="L191" s="111"/>
      <c r="M191" s="111"/>
      <c r="N191" s="100"/>
      <c r="O191" s="100"/>
      <c r="P191" s="100"/>
      <c r="Q191" s="92">
        <f t="shared" si="2"/>
        <v>0</v>
      </c>
      <c r="R191" s="113"/>
      <c r="S191" s="92"/>
      <c r="T191" s="111"/>
      <c r="U191" s="111"/>
      <c r="V191" s="115"/>
      <c r="W191" s="103"/>
      <c r="X191" s="103"/>
      <c r="Y191" s="103"/>
      <c r="Z191" s="94" t="s">
        <v>114</v>
      </c>
      <c r="AA191" s="103"/>
      <c r="AB191" s="103"/>
      <c r="AC191" s="103"/>
      <c r="AD191" s="100"/>
      <c r="AE191" s="100"/>
    </row>
    <row r="192" spans="1:31" x14ac:dyDescent="0.2">
      <c r="A192" s="101"/>
      <c r="B192" s="107"/>
      <c r="C192" s="105"/>
      <c r="D192" s="110"/>
      <c r="E192" s="110"/>
      <c r="F192" s="104" t="str">
        <f t="shared" si="1"/>
        <v/>
      </c>
      <c r="G192" s="88"/>
      <c r="H192" s="113"/>
      <c r="I192" s="110"/>
      <c r="J192" s="110"/>
      <c r="K192" s="113"/>
      <c r="L192" s="111"/>
      <c r="M192" s="111"/>
      <c r="N192" s="100"/>
      <c r="O192" s="100"/>
      <c r="P192" s="100"/>
      <c r="Q192" s="92">
        <f t="shared" si="2"/>
        <v>0</v>
      </c>
      <c r="R192" s="113"/>
      <c r="S192" s="92"/>
      <c r="T192" s="111"/>
      <c r="U192" s="111"/>
      <c r="V192" s="115"/>
      <c r="W192" s="103"/>
      <c r="X192" s="103"/>
      <c r="Y192" s="103"/>
      <c r="Z192" s="94" t="s">
        <v>114</v>
      </c>
      <c r="AA192" s="103"/>
      <c r="AB192" s="103"/>
      <c r="AC192" s="103"/>
      <c r="AD192" s="100"/>
      <c r="AE192" s="100"/>
    </row>
  </sheetData>
  <mergeCells count="13">
    <mergeCell ref="B2:B6"/>
    <mergeCell ref="T12:V12"/>
    <mergeCell ref="I7:I8"/>
    <mergeCell ref="J7:J8"/>
    <mergeCell ref="K7:K8"/>
    <mergeCell ref="L7:L8"/>
    <mergeCell ref="G12:H12"/>
    <mergeCell ref="G3:H4"/>
    <mergeCell ref="W12:AC12"/>
    <mergeCell ref="I9:I10"/>
    <mergeCell ref="J9:J10"/>
    <mergeCell ref="K9:K10"/>
    <mergeCell ref="L9:L10"/>
  </mergeCells>
  <phoneticPr fontId="47" type="noConversion"/>
  <dataValidations count="5">
    <dataValidation type="list" allowBlank="1" showInputMessage="1" showErrorMessage="1" sqref="R18:R192">
      <formula1>"TY5,TY4,TY3,TY2,TY1,NIMO"</formula1>
    </dataValidation>
    <dataValidation type="list" allowBlank="1" showInputMessage="1" showErrorMessage="1" sqref="S13:S17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S18:S192">
      <formula1>"1-Short Grass, 2-Open 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AD13:AE192">
      <formula1>"Yes, No"</formula1>
    </dataValidation>
    <dataValidation type="list" allowBlank="1" showInputMessage="1" showErrorMessage="1" sqref="G13:G192">
      <formula1>"D1,D2,D3,D4,D6,D7"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C203"/>
  <sheetViews>
    <sheetView workbookViewId="0">
      <pane xSplit="4" topLeftCell="E1" activePane="topRight" state="frozen"/>
      <selection pane="topRight" activeCell="P79" sqref="P79"/>
    </sheetView>
  </sheetViews>
  <sheetFormatPr defaultRowHeight="12.75" x14ac:dyDescent="0.2"/>
  <cols>
    <col min="1" max="1" width="10.42578125" customWidth="1"/>
    <col min="2" max="2" width="27.7109375" customWidth="1"/>
    <col min="3" max="3" width="17.140625" customWidth="1"/>
    <col min="6" max="6" width="20.7109375" customWidth="1"/>
    <col min="7" max="7" width="9.28515625" style="298" bestFit="1" customWidth="1"/>
    <col min="8" max="10" width="9.28515625" bestFit="1" customWidth="1"/>
    <col min="12" max="14" width="9.42578125" bestFit="1" customWidth="1"/>
    <col min="15" max="15" width="9.28515625" bestFit="1" customWidth="1"/>
    <col min="17" max="17" width="12.85546875" customWidth="1"/>
    <col min="20" max="20" width="9.28515625" bestFit="1" customWidth="1"/>
    <col min="23" max="23" width="9.28515625" bestFit="1" customWidth="1"/>
    <col min="27" max="27" width="9.28515625" bestFit="1" customWidth="1"/>
  </cols>
  <sheetData>
    <row r="1" spans="1:29" ht="15.75" customHeight="1" thickBot="1" x14ac:dyDescent="0.25">
      <c r="A1" s="126"/>
      <c r="B1" s="126"/>
      <c r="C1" s="580"/>
      <c r="D1" s="41"/>
      <c r="E1" s="37"/>
      <c r="F1" s="37"/>
      <c r="G1" s="301"/>
      <c r="H1" s="127"/>
      <c r="I1" s="37"/>
      <c r="J1" s="41"/>
      <c r="K1" s="44"/>
      <c r="L1" s="44"/>
      <c r="M1" s="44"/>
      <c r="N1" s="38"/>
      <c r="O1" s="162"/>
      <c r="P1" s="41"/>
      <c r="Q1" s="129"/>
      <c r="R1" s="45"/>
      <c r="S1" s="45"/>
      <c r="T1" s="45"/>
      <c r="U1" s="45"/>
      <c r="V1" s="45"/>
      <c r="W1" s="46"/>
      <c r="X1" s="46"/>
      <c r="Y1" s="36"/>
      <c r="Z1" s="130"/>
      <c r="AA1" s="36"/>
      <c r="AB1" s="163"/>
      <c r="AC1" s="131"/>
    </row>
    <row r="2" spans="1:29" ht="15.75" customHeight="1" thickTop="1" x14ac:dyDescent="0.2">
      <c r="A2" s="126"/>
      <c r="B2" s="849" t="s">
        <v>91</v>
      </c>
      <c r="C2" s="61"/>
      <c r="G2" s="302"/>
      <c r="H2" s="127"/>
      <c r="I2" s="37"/>
      <c r="J2" s="41"/>
      <c r="K2" s="44"/>
      <c r="L2" s="44"/>
      <c r="M2" s="44"/>
      <c r="N2" s="38"/>
      <c r="O2" s="162"/>
      <c r="P2" s="41"/>
      <c r="Q2" s="129"/>
      <c r="R2" s="45"/>
      <c r="S2" s="45"/>
      <c r="T2" s="45"/>
      <c r="U2" s="45"/>
      <c r="V2" s="45"/>
      <c r="W2" s="46"/>
      <c r="X2" s="46"/>
      <c r="Y2" s="36"/>
      <c r="Z2" s="130"/>
      <c r="AA2" s="36"/>
      <c r="AB2" s="163"/>
      <c r="AC2" s="131"/>
    </row>
    <row r="3" spans="1:29" ht="15.75" customHeight="1" x14ac:dyDescent="0.2">
      <c r="A3" s="126"/>
      <c r="B3" s="850"/>
      <c r="C3" s="64"/>
      <c r="G3" s="302"/>
      <c r="H3" s="127"/>
      <c r="I3" s="37"/>
      <c r="J3" s="37"/>
      <c r="K3" s="34"/>
      <c r="L3" s="34"/>
      <c r="M3" s="34"/>
      <c r="N3" s="38"/>
      <c r="O3" s="162"/>
      <c r="P3" s="41"/>
      <c r="Q3" s="129"/>
      <c r="R3" s="45"/>
      <c r="S3" s="45"/>
      <c r="T3" s="45"/>
      <c r="U3" s="45"/>
      <c r="V3" s="45"/>
      <c r="W3" s="46"/>
      <c r="X3" s="46"/>
      <c r="Y3" s="36"/>
      <c r="Z3" s="130"/>
      <c r="AA3" s="36"/>
      <c r="AB3" s="163"/>
      <c r="AC3" s="131"/>
    </row>
    <row r="4" spans="1:29" ht="15.75" customHeight="1" x14ac:dyDescent="0.2">
      <c r="A4" s="126"/>
      <c r="B4" s="850"/>
      <c r="C4" s="64"/>
      <c r="G4" s="302"/>
      <c r="H4" s="127"/>
      <c r="I4" s="37"/>
      <c r="J4" s="37"/>
      <c r="K4" s="34"/>
      <c r="L4" s="34"/>
      <c r="M4" s="34"/>
      <c r="N4" s="38"/>
      <c r="O4" s="162"/>
      <c r="P4" s="41"/>
      <c r="Q4" s="129"/>
      <c r="R4" s="45"/>
      <c r="S4" s="45"/>
      <c r="T4" s="45"/>
      <c r="U4" s="45"/>
      <c r="V4" s="45"/>
      <c r="W4" s="46"/>
      <c r="X4" s="46"/>
      <c r="Y4" s="36"/>
      <c r="Z4" s="130"/>
      <c r="AA4" s="36"/>
      <c r="AB4" s="163"/>
      <c r="AC4" s="131"/>
    </row>
    <row r="5" spans="1:29" ht="15.75" customHeight="1" x14ac:dyDescent="0.2">
      <c r="A5" s="126"/>
      <c r="B5" s="850"/>
      <c r="C5" s="61"/>
      <c r="G5" s="302"/>
      <c r="H5" s="127"/>
      <c r="I5" s="37"/>
      <c r="J5" s="37"/>
      <c r="K5" s="34"/>
      <c r="L5" s="34"/>
      <c r="M5" s="34"/>
      <c r="N5" s="38"/>
      <c r="O5" s="162"/>
      <c r="P5" s="41"/>
      <c r="Q5" s="129"/>
      <c r="R5" s="45"/>
      <c r="S5" s="45"/>
      <c r="T5" s="45"/>
      <c r="U5" s="45"/>
      <c r="V5" s="45"/>
      <c r="W5" s="46"/>
      <c r="X5" s="46"/>
      <c r="Y5" s="36"/>
      <c r="Z5" s="130"/>
      <c r="AA5" s="36"/>
      <c r="AB5" s="163"/>
      <c r="AC5" s="131"/>
    </row>
    <row r="6" spans="1:29" ht="15.75" customHeight="1" thickBot="1" x14ac:dyDescent="0.25">
      <c r="A6" s="31"/>
      <c r="B6" s="851"/>
      <c r="C6" s="61"/>
      <c r="D6" s="162"/>
      <c r="E6" s="32"/>
      <c r="F6" s="32"/>
      <c r="G6" s="302"/>
      <c r="H6" s="127"/>
      <c r="I6" s="164"/>
      <c r="J6" s="164"/>
      <c r="K6" s="162"/>
      <c r="L6" s="162"/>
      <c r="M6" s="162"/>
      <c r="N6" s="38"/>
      <c r="O6" s="162"/>
      <c r="P6" s="41"/>
      <c r="Q6" s="129"/>
      <c r="R6" s="45"/>
      <c r="S6" s="45"/>
      <c r="T6" s="45"/>
      <c r="U6" s="45"/>
      <c r="V6" s="45"/>
      <c r="W6" s="46"/>
      <c r="X6" s="46"/>
      <c r="Y6" s="36"/>
      <c r="Z6" s="130"/>
      <c r="AA6" s="36"/>
      <c r="AB6" s="163"/>
      <c r="AC6" s="131"/>
    </row>
    <row r="7" spans="1:29" ht="15.75" customHeight="1" thickTop="1" thickBot="1" x14ac:dyDescent="0.25">
      <c r="A7" s="31"/>
      <c r="B7" s="360"/>
      <c r="C7" s="61"/>
      <c r="D7" s="162"/>
      <c r="E7" s="32"/>
      <c r="F7" s="32"/>
      <c r="G7" s="302"/>
      <c r="H7" s="127"/>
      <c r="I7" s="164"/>
      <c r="J7" s="164"/>
      <c r="K7" s="162"/>
      <c r="L7" s="162"/>
      <c r="M7" s="162"/>
      <c r="N7" s="38"/>
      <c r="O7" s="162"/>
      <c r="P7" s="41"/>
      <c r="Q7" s="129"/>
      <c r="R7" s="45"/>
      <c r="S7" s="45"/>
      <c r="T7" s="45"/>
      <c r="U7" s="45"/>
      <c r="V7" s="45"/>
      <c r="W7" s="46"/>
      <c r="X7" s="46"/>
      <c r="Y7" s="36"/>
      <c r="Z7" s="130"/>
      <c r="AA7" s="36"/>
      <c r="AB7" s="163"/>
      <c r="AC7" s="131"/>
    </row>
    <row r="8" spans="1:29" ht="15.75" customHeight="1" thickTop="1" thickBot="1" x14ac:dyDescent="0.25">
      <c r="A8" s="31"/>
      <c r="B8" s="361"/>
      <c r="C8" s="64"/>
      <c r="D8" s="162"/>
      <c r="E8" s="32"/>
      <c r="F8" s="32"/>
      <c r="G8" s="852" t="s">
        <v>72</v>
      </c>
      <c r="H8" s="854" t="s">
        <v>73</v>
      </c>
      <c r="I8" s="856" t="s">
        <v>74</v>
      </c>
      <c r="J8" s="859" t="s">
        <v>75</v>
      </c>
      <c r="K8" s="162"/>
      <c r="L8" s="162"/>
      <c r="M8" s="162"/>
      <c r="N8" s="38"/>
      <c r="O8" s="162"/>
      <c r="P8" s="41"/>
      <c r="Q8" s="129"/>
      <c r="R8" s="45"/>
      <c r="S8" s="45"/>
      <c r="T8" s="45"/>
      <c r="U8" s="45"/>
      <c r="V8" s="45"/>
      <c r="W8" s="46"/>
      <c r="X8" s="46"/>
      <c r="Y8" s="36"/>
      <c r="Z8" s="130"/>
      <c r="AA8" s="36"/>
      <c r="AB8" s="163"/>
      <c r="AC8" s="131"/>
    </row>
    <row r="9" spans="1:29" ht="15.75" customHeight="1" thickTop="1" thickBot="1" x14ac:dyDescent="0.25">
      <c r="A9" s="305"/>
      <c r="B9" s="586" t="s">
        <v>55</v>
      </c>
      <c r="C9" s="64"/>
      <c r="D9" s="162"/>
      <c r="E9" s="32"/>
      <c r="F9" s="32"/>
      <c r="G9" s="853"/>
      <c r="H9" s="855"/>
      <c r="I9" s="857"/>
      <c r="J9" s="860"/>
      <c r="K9" s="162"/>
      <c r="L9" s="162"/>
      <c r="M9" s="162"/>
      <c r="N9" s="38"/>
      <c r="O9" s="162"/>
      <c r="P9" s="41"/>
      <c r="Q9" s="129"/>
      <c r="R9" s="45"/>
      <c r="S9" s="45"/>
      <c r="T9" s="45"/>
      <c r="U9" s="45"/>
      <c r="V9" s="45"/>
      <c r="W9" s="46"/>
      <c r="X9" s="46"/>
      <c r="Y9" s="36"/>
      <c r="Z9" s="130"/>
      <c r="AA9" s="36"/>
      <c r="AB9" s="163"/>
      <c r="AC9" s="131"/>
    </row>
    <row r="10" spans="1:29" ht="15.75" customHeight="1" thickTop="1" thickBot="1" x14ac:dyDescent="0.25">
      <c r="A10" s="306"/>
      <c r="B10" s="587" t="s">
        <v>56</v>
      </c>
      <c r="C10" s="64"/>
      <c r="D10" s="162"/>
      <c r="E10" s="32"/>
      <c r="F10" s="32"/>
      <c r="G10" s="868">
        <f>SUM(G15:G50)</f>
        <v>1</v>
      </c>
      <c r="H10" s="870">
        <f>SUM(H15:H50)</f>
        <v>0.1</v>
      </c>
      <c r="I10" s="868">
        <f>SUM(I15:I50)</f>
        <v>1</v>
      </c>
      <c r="J10" s="870">
        <f>SUM(J15:J50)</f>
        <v>0.1</v>
      </c>
      <c r="K10" s="162"/>
      <c r="L10" s="162"/>
      <c r="M10" s="162"/>
      <c r="N10" s="38"/>
      <c r="O10" s="162"/>
      <c r="P10" s="41"/>
      <c r="Q10" s="129"/>
      <c r="R10" s="45"/>
      <c r="S10" s="45"/>
      <c r="T10" s="45"/>
      <c r="U10" s="45"/>
      <c r="V10" s="45"/>
      <c r="W10" s="46"/>
      <c r="X10" s="46"/>
      <c r="Y10" s="36"/>
      <c r="Z10" s="130"/>
      <c r="AA10" s="36"/>
      <c r="AB10" s="163"/>
      <c r="AC10" s="131"/>
    </row>
    <row r="11" spans="1:29" ht="15.75" customHeight="1" thickTop="1" thickBot="1" x14ac:dyDescent="0.25">
      <c r="A11" s="858"/>
      <c r="B11" s="858"/>
      <c r="C11" s="64"/>
      <c r="D11" s="48"/>
      <c r="E11" s="48"/>
      <c r="F11" s="48"/>
      <c r="G11" s="869"/>
      <c r="H11" s="869"/>
      <c r="I11" s="869"/>
      <c r="J11" s="869"/>
      <c r="K11" s="50"/>
      <c r="L11" s="50"/>
      <c r="M11" s="50"/>
      <c r="N11" s="76"/>
      <c r="O11" s="165"/>
      <c r="P11" s="48"/>
      <c r="Q11" s="139"/>
      <c r="R11" s="51"/>
      <c r="S11" s="51"/>
      <c r="T11" s="51"/>
      <c r="U11" s="51"/>
      <c r="V11" s="51"/>
      <c r="W11" s="52"/>
      <c r="X11" s="52"/>
      <c r="Y11" s="75"/>
      <c r="Z11" s="140"/>
      <c r="AA11" s="75"/>
      <c r="AB11" s="166"/>
      <c r="AC11" s="141"/>
    </row>
    <row r="12" spans="1:29" ht="15.75" customHeight="1" thickTop="1" x14ac:dyDescent="0.2">
      <c r="A12" s="133"/>
      <c r="B12" s="133"/>
      <c r="C12" s="64"/>
      <c r="D12" s="48"/>
      <c r="E12" s="48"/>
      <c r="F12" s="48"/>
      <c r="G12" s="371"/>
      <c r="H12" s="372"/>
      <c r="I12" s="371"/>
      <c r="J12" s="372"/>
      <c r="K12" s="50"/>
      <c r="L12" s="50"/>
      <c r="M12" s="50"/>
      <c r="N12" s="76"/>
      <c r="O12" s="165"/>
      <c r="P12" s="48"/>
      <c r="Q12" s="139"/>
      <c r="R12" s="51"/>
      <c r="S12" s="51"/>
      <c r="T12" s="51"/>
      <c r="U12" s="51"/>
      <c r="V12" s="51"/>
      <c r="W12" s="52"/>
      <c r="X12" s="52"/>
      <c r="Y12" s="75"/>
      <c r="Z12" s="140"/>
      <c r="AA12" s="75"/>
      <c r="AB12" s="166"/>
      <c r="AC12" s="141"/>
    </row>
    <row r="13" spans="1:29" ht="15.75" customHeight="1" thickBot="1" x14ac:dyDescent="0.25">
      <c r="A13" s="55"/>
      <c r="B13" s="55"/>
      <c r="C13" s="70"/>
      <c r="D13" s="165"/>
      <c r="E13" s="70"/>
      <c r="F13" s="70"/>
      <c r="G13" s="303"/>
      <c r="H13" s="167"/>
      <c r="I13" s="167"/>
      <c r="J13" s="167"/>
      <c r="K13" s="165"/>
      <c r="L13" s="165"/>
      <c r="M13" s="165"/>
      <c r="N13" s="55"/>
      <c r="O13" s="55"/>
      <c r="P13" s="55"/>
      <c r="Q13" s="55"/>
      <c r="R13" s="55"/>
      <c r="S13" s="55"/>
      <c r="T13" s="55"/>
      <c r="U13" s="168"/>
      <c r="V13" s="55"/>
      <c r="W13" s="55"/>
      <c r="X13" s="169"/>
      <c r="Y13" s="170"/>
      <c r="Z13" s="55"/>
      <c r="AA13" s="55"/>
      <c r="AB13" s="55"/>
      <c r="AC13" s="55"/>
    </row>
    <row r="14" spans="1:29" ht="39.75" thickTop="1" thickBot="1" x14ac:dyDescent="0.25">
      <c r="A14" s="682" t="s">
        <v>0</v>
      </c>
      <c r="B14" s="683" t="s">
        <v>1</v>
      </c>
      <c r="C14" s="684" t="s">
        <v>26</v>
      </c>
      <c r="D14" s="685" t="s">
        <v>2</v>
      </c>
      <c r="E14" s="685" t="s">
        <v>15</v>
      </c>
      <c r="F14" s="685" t="s">
        <v>136</v>
      </c>
      <c r="G14" s="686" t="s">
        <v>72</v>
      </c>
      <c r="H14" s="687" t="s">
        <v>73</v>
      </c>
      <c r="I14" s="688" t="s">
        <v>74</v>
      </c>
      <c r="J14" s="688" t="s">
        <v>75</v>
      </c>
      <c r="K14" s="687" t="s">
        <v>7</v>
      </c>
      <c r="L14" s="687" t="s">
        <v>115</v>
      </c>
      <c r="M14" s="687" t="s">
        <v>112</v>
      </c>
      <c r="N14" s="689" t="s">
        <v>113</v>
      </c>
      <c r="O14" s="690" t="s">
        <v>16</v>
      </c>
      <c r="P14" s="690" t="s">
        <v>17</v>
      </c>
      <c r="Q14" s="691" t="s">
        <v>19</v>
      </c>
      <c r="R14" s="861" t="s">
        <v>20</v>
      </c>
      <c r="S14" s="862"/>
      <c r="T14" s="863"/>
      <c r="U14" s="864" t="s">
        <v>41</v>
      </c>
      <c r="V14" s="865"/>
      <c r="W14" s="865"/>
      <c r="X14" s="681" t="s">
        <v>42</v>
      </c>
      <c r="Y14" s="866" t="s">
        <v>43</v>
      </c>
      <c r="Z14" s="866"/>
      <c r="AA14" s="867"/>
      <c r="AB14" s="96"/>
      <c r="AC14" s="96"/>
    </row>
    <row r="15" spans="1:29" ht="14.25" thickTop="1" thickBot="1" x14ac:dyDescent="0.25">
      <c r="A15" s="694">
        <v>42823</v>
      </c>
      <c r="B15" s="695" t="s">
        <v>398</v>
      </c>
      <c r="C15" s="404" t="s">
        <v>448</v>
      </c>
      <c r="D15" s="696" t="s">
        <v>419</v>
      </c>
      <c r="E15" s="404" t="s">
        <v>420</v>
      </c>
      <c r="F15" s="696"/>
      <c r="G15" s="584"/>
      <c r="H15" s="697"/>
      <c r="I15" s="584"/>
      <c r="J15" s="697"/>
      <c r="K15" s="581"/>
      <c r="L15" s="698"/>
      <c r="M15" s="699"/>
      <c r="N15" s="700"/>
      <c r="O15" s="701"/>
      <c r="P15" s="702"/>
      <c r="Q15" s="703"/>
      <c r="R15" s="478" t="s">
        <v>400</v>
      </c>
      <c r="S15" s="581" t="s">
        <v>401</v>
      </c>
      <c r="T15" s="584">
        <v>3</v>
      </c>
      <c r="U15" s="582" t="s">
        <v>391</v>
      </c>
      <c r="V15" s="582" t="s">
        <v>402</v>
      </c>
      <c r="W15" s="704">
        <v>13</v>
      </c>
      <c r="X15" s="304" t="s">
        <v>114</v>
      </c>
      <c r="Y15" s="582" t="s">
        <v>395</v>
      </c>
      <c r="Z15" s="582" t="s">
        <v>404</v>
      </c>
      <c r="AA15" s="705">
        <v>2</v>
      </c>
    </row>
    <row r="16" spans="1:29" ht="14.25" thickTop="1" thickBot="1" x14ac:dyDescent="0.25">
      <c r="A16" s="706">
        <v>42958</v>
      </c>
      <c r="B16" s="707" t="s">
        <v>599</v>
      </c>
      <c r="C16" s="404" t="s">
        <v>600</v>
      </c>
      <c r="D16" s="708" t="s">
        <v>649</v>
      </c>
      <c r="E16" s="709" t="s">
        <v>650</v>
      </c>
      <c r="F16" s="696"/>
      <c r="G16" s="710"/>
      <c r="H16" s="711"/>
      <c r="I16" s="584">
        <v>1</v>
      </c>
      <c r="J16" s="697">
        <v>0.1</v>
      </c>
      <c r="K16" s="581" t="s">
        <v>601</v>
      </c>
      <c r="L16" s="698">
        <v>42958</v>
      </c>
      <c r="M16" s="712">
        <v>42959</v>
      </c>
      <c r="N16" s="700">
        <v>42960</v>
      </c>
      <c r="O16" s="701" t="s">
        <v>432</v>
      </c>
      <c r="P16" s="702" t="s">
        <v>431</v>
      </c>
      <c r="Q16" s="703" t="s">
        <v>602</v>
      </c>
      <c r="R16" s="480" t="s">
        <v>457</v>
      </c>
      <c r="S16" s="713" t="s">
        <v>603</v>
      </c>
      <c r="T16" s="584">
        <v>21</v>
      </c>
      <c r="U16" s="583" t="s">
        <v>391</v>
      </c>
      <c r="V16" s="583" t="s">
        <v>604</v>
      </c>
      <c r="W16" s="714">
        <v>22</v>
      </c>
      <c r="X16" s="304" t="s">
        <v>114</v>
      </c>
      <c r="Y16" s="583" t="s">
        <v>395</v>
      </c>
      <c r="Z16" s="583" t="s">
        <v>605</v>
      </c>
      <c r="AA16" s="713">
        <v>39</v>
      </c>
    </row>
    <row r="17" spans="1:27" ht="14.25" thickTop="1" thickBot="1" x14ac:dyDescent="0.25">
      <c r="A17" s="706">
        <v>42964</v>
      </c>
      <c r="B17" s="707" t="s">
        <v>620</v>
      </c>
      <c r="C17" s="404" t="s">
        <v>622</v>
      </c>
      <c r="D17" s="708" t="s">
        <v>623</v>
      </c>
      <c r="E17" s="709" t="s">
        <v>651</v>
      </c>
      <c r="F17" s="696"/>
      <c r="G17" s="710">
        <v>1</v>
      </c>
      <c r="H17" s="711">
        <v>0.1</v>
      </c>
      <c r="I17" s="584"/>
      <c r="J17" s="697"/>
      <c r="K17" s="581" t="s">
        <v>621</v>
      </c>
      <c r="L17" s="698">
        <v>42964</v>
      </c>
      <c r="M17" s="712">
        <v>42964</v>
      </c>
      <c r="N17" s="700">
        <v>42964</v>
      </c>
      <c r="O17" s="701" t="s">
        <v>432</v>
      </c>
      <c r="P17" s="702" t="s">
        <v>431</v>
      </c>
      <c r="Q17" s="703" t="s">
        <v>624</v>
      </c>
      <c r="R17" s="480" t="s">
        <v>647</v>
      </c>
      <c r="S17" s="713" t="s">
        <v>603</v>
      </c>
      <c r="T17" s="584">
        <v>28</v>
      </c>
      <c r="U17" s="583" t="s">
        <v>491</v>
      </c>
      <c r="V17" s="583" t="s">
        <v>552</v>
      </c>
      <c r="W17" s="714">
        <v>31</v>
      </c>
      <c r="X17" s="304" t="s">
        <v>114</v>
      </c>
      <c r="Y17" s="583" t="s">
        <v>395</v>
      </c>
      <c r="Z17" s="583" t="s">
        <v>648</v>
      </c>
      <c r="AA17" s="713">
        <v>59</v>
      </c>
    </row>
    <row r="18" spans="1:27" ht="14.25" thickTop="1" thickBot="1" x14ac:dyDescent="0.25">
      <c r="A18" s="706"/>
      <c r="B18" s="707"/>
      <c r="C18" s="404" t="s">
        <v>139</v>
      </c>
      <c r="D18" s="708"/>
      <c r="E18" s="709"/>
      <c r="F18" s="715"/>
      <c r="G18" s="710"/>
      <c r="H18" s="711"/>
      <c r="I18" s="584"/>
      <c r="J18" s="697"/>
      <c r="K18" s="581"/>
      <c r="L18" s="698"/>
      <c r="M18" s="712"/>
      <c r="N18" s="703"/>
      <c r="O18" s="701"/>
      <c r="P18" s="702"/>
      <c r="Q18" s="703"/>
      <c r="R18" s="480"/>
      <c r="S18" s="713"/>
      <c r="T18" s="584"/>
      <c r="U18" s="583"/>
      <c r="V18" s="583"/>
      <c r="W18" s="714"/>
      <c r="X18" s="304" t="s">
        <v>114</v>
      </c>
      <c r="Y18" s="583"/>
      <c r="Z18" s="583"/>
      <c r="AA18" s="713"/>
    </row>
    <row r="19" spans="1:27" ht="14.25" thickTop="1" thickBot="1" x14ac:dyDescent="0.25">
      <c r="A19" s="706"/>
      <c r="B19" s="707"/>
      <c r="C19" s="404" t="s">
        <v>139</v>
      </c>
      <c r="D19" s="708"/>
      <c r="E19" s="709"/>
      <c r="F19" s="714"/>
      <c r="G19" s="710"/>
      <c r="H19" s="711"/>
      <c r="I19" s="584"/>
      <c r="J19" s="697"/>
      <c r="K19" s="581"/>
      <c r="L19" s="698"/>
      <c r="M19" s="712"/>
      <c r="N19" s="700"/>
      <c r="O19" s="701"/>
      <c r="P19" s="702"/>
      <c r="Q19" s="703"/>
      <c r="R19" s="480"/>
      <c r="S19" s="713"/>
      <c r="T19" s="584"/>
      <c r="U19" s="583"/>
      <c r="V19" s="583"/>
      <c r="W19" s="714"/>
      <c r="X19" s="304" t="s">
        <v>114</v>
      </c>
      <c r="Y19" s="583"/>
      <c r="Z19" s="583"/>
      <c r="AA19" s="713"/>
    </row>
    <row r="20" spans="1:27" ht="14.25" thickTop="1" thickBot="1" x14ac:dyDescent="0.25">
      <c r="A20" s="706"/>
      <c r="B20" s="707"/>
      <c r="C20" s="404" t="s">
        <v>139</v>
      </c>
      <c r="D20" s="708"/>
      <c r="E20" s="709"/>
      <c r="F20" s="716"/>
      <c r="G20" s="710"/>
      <c r="H20" s="711"/>
      <c r="I20" s="584"/>
      <c r="J20" s="697"/>
      <c r="K20" s="581"/>
      <c r="L20" s="698"/>
      <c r="M20" s="712"/>
      <c r="N20" s="700"/>
      <c r="O20" s="701"/>
      <c r="P20" s="702"/>
      <c r="Q20" s="703"/>
      <c r="R20" s="480"/>
      <c r="S20" s="713"/>
      <c r="T20" s="584"/>
      <c r="U20" s="583"/>
      <c r="V20" s="583"/>
      <c r="W20" s="714"/>
      <c r="X20" s="304" t="s">
        <v>114</v>
      </c>
      <c r="Y20" s="583"/>
      <c r="Z20" s="583"/>
      <c r="AA20" s="713"/>
    </row>
    <row r="21" spans="1:27" ht="14.25" thickTop="1" thickBot="1" x14ac:dyDescent="0.25">
      <c r="A21" s="706"/>
      <c r="B21" s="707"/>
      <c r="C21" s="404" t="s">
        <v>139</v>
      </c>
      <c r="D21" s="708"/>
      <c r="E21" s="709"/>
      <c r="F21" s="717"/>
      <c r="G21" s="710"/>
      <c r="H21" s="711"/>
      <c r="I21" s="584"/>
      <c r="J21" s="697"/>
      <c r="K21" s="581"/>
      <c r="L21" s="698"/>
      <c r="M21" s="712"/>
      <c r="N21" s="700"/>
      <c r="O21" s="701"/>
      <c r="P21" s="702"/>
      <c r="Q21" s="703"/>
      <c r="R21" s="480"/>
      <c r="S21" s="713"/>
      <c r="T21" s="584"/>
      <c r="U21" s="583"/>
      <c r="V21" s="583"/>
      <c r="W21" s="714"/>
      <c r="X21" s="304" t="s">
        <v>114</v>
      </c>
      <c r="Y21" s="583"/>
      <c r="Z21" s="583"/>
      <c r="AA21" s="713"/>
    </row>
    <row r="22" spans="1:27" ht="14.25" thickTop="1" thickBot="1" x14ac:dyDescent="0.25">
      <c r="A22" s="706"/>
      <c r="B22" s="707"/>
      <c r="C22" s="404" t="s">
        <v>139</v>
      </c>
      <c r="D22" s="708"/>
      <c r="E22" s="709"/>
      <c r="F22" s="717"/>
      <c r="G22" s="710"/>
      <c r="H22" s="711"/>
      <c r="I22" s="584"/>
      <c r="J22" s="697"/>
      <c r="K22" s="581"/>
      <c r="L22" s="698"/>
      <c r="M22" s="712"/>
      <c r="N22" s="700"/>
      <c r="O22" s="701"/>
      <c r="P22" s="702"/>
      <c r="Q22" s="703"/>
      <c r="R22" s="480"/>
      <c r="S22" s="713"/>
      <c r="T22" s="584"/>
      <c r="U22" s="583"/>
      <c r="V22" s="583"/>
      <c r="W22" s="714"/>
      <c r="X22" s="304" t="s">
        <v>114</v>
      </c>
      <c r="Y22" s="583"/>
      <c r="Z22" s="583"/>
      <c r="AA22" s="713"/>
    </row>
    <row r="23" spans="1:27" ht="14.25" thickTop="1" thickBot="1" x14ac:dyDescent="0.25">
      <c r="A23" s="706"/>
      <c r="B23" s="707"/>
      <c r="C23" s="404" t="s">
        <v>139</v>
      </c>
      <c r="D23" s="708"/>
      <c r="E23" s="709"/>
      <c r="F23" s="708"/>
      <c r="G23" s="710"/>
      <c r="H23" s="711"/>
      <c r="I23" s="584"/>
      <c r="J23" s="697"/>
      <c r="K23" s="581"/>
      <c r="L23" s="698"/>
      <c r="M23" s="712"/>
      <c r="N23" s="700"/>
      <c r="O23" s="701"/>
      <c r="P23" s="702"/>
      <c r="Q23" s="703"/>
      <c r="R23" s="480"/>
      <c r="S23" s="713"/>
      <c r="T23" s="584"/>
      <c r="U23" s="583"/>
      <c r="V23" s="583"/>
      <c r="W23" s="714"/>
      <c r="X23" s="304" t="s">
        <v>114</v>
      </c>
      <c r="Y23" s="583"/>
      <c r="Z23" s="583"/>
      <c r="AA23" s="713"/>
    </row>
    <row r="24" spans="1:27" ht="14.25" thickTop="1" thickBot="1" x14ac:dyDescent="0.25">
      <c r="A24" s="706"/>
      <c r="B24" s="707"/>
      <c r="C24" s="404" t="s">
        <v>139</v>
      </c>
      <c r="D24" s="708"/>
      <c r="E24" s="709"/>
      <c r="F24" s="708"/>
      <c r="G24" s="710"/>
      <c r="H24" s="711"/>
      <c r="I24" s="584"/>
      <c r="J24" s="697"/>
      <c r="K24" s="581"/>
      <c r="L24" s="698"/>
      <c r="M24" s="712"/>
      <c r="N24" s="700"/>
      <c r="O24" s="701"/>
      <c r="P24" s="702"/>
      <c r="Q24" s="703"/>
      <c r="R24" s="480"/>
      <c r="S24" s="713"/>
      <c r="T24" s="584"/>
      <c r="U24" s="583"/>
      <c r="V24" s="583"/>
      <c r="W24" s="714"/>
      <c r="X24" s="304" t="s">
        <v>114</v>
      </c>
      <c r="Y24" s="583"/>
      <c r="Z24" s="583"/>
      <c r="AA24" s="713"/>
    </row>
    <row r="25" spans="1:27" ht="14.25" thickTop="1" thickBot="1" x14ac:dyDescent="0.25">
      <c r="A25" s="706"/>
      <c r="B25" s="707"/>
      <c r="C25" s="404" t="s">
        <v>139</v>
      </c>
      <c r="D25" s="708"/>
      <c r="E25" s="709"/>
      <c r="F25" s="708"/>
      <c r="G25" s="710"/>
      <c r="H25" s="711"/>
      <c r="I25" s="584"/>
      <c r="J25" s="697"/>
      <c r="K25" s="581"/>
      <c r="L25" s="581"/>
      <c r="M25" s="713"/>
      <c r="N25" s="703"/>
      <c r="O25" s="701"/>
      <c r="P25" s="702"/>
      <c r="Q25" s="703"/>
      <c r="R25" s="480"/>
      <c r="S25" s="712"/>
      <c r="T25" s="584"/>
      <c r="U25" s="583"/>
      <c r="V25" s="583"/>
      <c r="W25" s="714"/>
      <c r="X25" s="304" t="s">
        <v>114</v>
      </c>
      <c r="Y25" s="583"/>
      <c r="Z25" s="583"/>
      <c r="AA25" s="713"/>
    </row>
    <row r="26" spans="1:27" ht="14.25" thickTop="1" thickBot="1" x14ac:dyDescent="0.25">
      <c r="A26" s="718"/>
      <c r="B26" s="713"/>
      <c r="C26" s="404" t="s">
        <v>139</v>
      </c>
      <c r="D26" s="713"/>
      <c r="E26" s="709" t="s">
        <v>51</v>
      </c>
      <c r="F26" s="719" t="str">
        <f t="shared" ref="F26:F80" si="0">IF(B26="","",F25+1)</f>
        <v/>
      </c>
      <c r="G26" s="710"/>
      <c r="H26" s="711"/>
      <c r="I26" s="584"/>
      <c r="J26" s="697"/>
      <c r="K26" s="581"/>
      <c r="L26" s="581"/>
      <c r="M26" s="713"/>
      <c r="N26" s="703"/>
      <c r="O26" s="701"/>
      <c r="P26" s="702"/>
      <c r="Q26" s="703"/>
      <c r="R26" s="480"/>
      <c r="S26" s="712"/>
      <c r="T26" s="584"/>
      <c r="U26" s="583"/>
      <c r="V26" s="583"/>
      <c r="W26" s="714"/>
      <c r="X26" s="304" t="s">
        <v>114</v>
      </c>
      <c r="Y26" s="583"/>
      <c r="Z26" s="583"/>
      <c r="AA26" s="713"/>
    </row>
    <row r="27" spans="1:27" ht="14.25" thickTop="1" thickBot="1" x14ac:dyDescent="0.25">
      <c r="A27" s="718"/>
      <c r="B27" s="713"/>
      <c r="C27" s="404" t="s">
        <v>139</v>
      </c>
      <c r="D27" s="713"/>
      <c r="E27" s="709" t="s">
        <v>51</v>
      </c>
      <c r="F27" s="719" t="str">
        <f t="shared" si="0"/>
        <v/>
      </c>
      <c r="G27" s="710"/>
      <c r="H27" s="711"/>
      <c r="I27" s="584"/>
      <c r="J27" s="697"/>
      <c r="K27" s="581"/>
      <c r="L27" s="581"/>
      <c r="M27" s="713"/>
      <c r="N27" s="703"/>
      <c r="O27" s="701"/>
      <c r="P27" s="702"/>
      <c r="Q27" s="703"/>
      <c r="R27" s="480"/>
      <c r="S27" s="712"/>
      <c r="T27" s="584"/>
      <c r="U27" s="583"/>
      <c r="V27" s="583"/>
      <c r="W27" s="714"/>
      <c r="X27" s="304" t="s">
        <v>114</v>
      </c>
      <c r="Y27" s="583"/>
      <c r="Z27" s="583"/>
      <c r="AA27" s="713"/>
    </row>
    <row r="28" spans="1:27" ht="14.25" thickTop="1" thickBot="1" x14ac:dyDescent="0.25">
      <c r="A28" s="718"/>
      <c r="B28" s="713"/>
      <c r="C28" s="404" t="s">
        <v>139</v>
      </c>
      <c r="D28" s="713"/>
      <c r="E28" s="709" t="s">
        <v>51</v>
      </c>
      <c r="F28" s="719" t="str">
        <f t="shared" si="0"/>
        <v/>
      </c>
      <c r="G28" s="710"/>
      <c r="H28" s="711"/>
      <c r="I28" s="584"/>
      <c r="J28" s="697"/>
      <c r="K28" s="581"/>
      <c r="L28" s="581"/>
      <c r="M28" s="713"/>
      <c r="N28" s="703"/>
      <c r="O28" s="701"/>
      <c r="P28" s="702"/>
      <c r="Q28" s="703"/>
      <c r="R28" s="480"/>
      <c r="S28" s="712"/>
      <c r="T28" s="584"/>
      <c r="U28" s="583"/>
      <c r="V28" s="583"/>
      <c r="W28" s="714"/>
      <c r="X28" s="304" t="s">
        <v>114</v>
      </c>
      <c r="Y28" s="583"/>
      <c r="Z28" s="583"/>
      <c r="AA28" s="713"/>
    </row>
    <row r="29" spans="1:27" ht="14.25" thickTop="1" thickBot="1" x14ac:dyDescent="0.25">
      <c r="A29" s="718"/>
      <c r="B29" s="713"/>
      <c r="C29" s="404" t="s">
        <v>139</v>
      </c>
      <c r="D29" s="713"/>
      <c r="E29" s="709" t="s">
        <v>51</v>
      </c>
      <c r="F29" s="719" t="str">
        <f t="shared" si="0"/>
        <v/>
      </c>
      <c r="G29" s="710"/>
      <c r="H29" s="711"/>
      <c r="I29" s="584"/>
      <c r="J29" s="697"/>
      <c r="K29" s="581"/>
      <c r="L29" s="581"/>
      <c r="M29" s="713"/>
      <c r="N29" s="703"/>
      <c r="O29" s="701"/>
      <c r="P29" s="702"/>
      <c r="Q29" s="703"/>
      <c r="R29" s="480"/>
      <c r="S29" s="712"/>
      <c r="T29" s="584"/>
      <c r="U29" s="583"/>
      <c r="V29" s="583"/>
      <c r="W29" s="714"/>
      <c r="X29" s="304" t="s">
        <v>114</v>
      </c>
      <c r="Y29" s="583"/>
      <c r="Z29" s="583"/>
      <c r="AA29" s="713"/>
    </row>
    <row r="30" spans="1:27" ht="14.25" thickTop="1" thickBot="1" x14ac:dyDescent="0.25">
      <c r="A30" s="720"/>
      <c r="B30" s="713"/>
      <c r="C30" s="404" t="s">
        <v>139</v>
      </c>
      <c r="D30" s="713"/>
      <c r="E30" s="709" t="s">
        <v>51</v>
      </c>
      <c r="F30" s="719" t="str">
        <f t="shared" si="0"/>
        <v/>
      </c>
      <c r="G30" s="710"/>
      <c r="H30" s="711"/>
      <c r="I30" s="584"/>
      <c r="J30" s="697"/>
      <c r="K30" s="581"/>
      <c r="L30" s="581"/>
      <c r="M30" s="713"/>
      <c r="N30" s="703"/>
      <c r="O30" s="701"/>
      <c r="P30" s="702"/>
      <c r="Q30" s="703"/>
      <c r="R30" s="480"/>
      <c r="S30" s="712"/>
      <c r="T30" s="584"/>
      <c r="U30" s="583"/>
      <c r="V30" s="583"/>
      <c r="W30" s="714"/>
      <c r="X30" s="304" t="s">
        <v>114</v>
      </c>
      <c r="Y30" s="583"/>
      <c r="Z30" s="583"/>
      <c r="AA30" s="713"/>
    </row>
    <row r="31" spans="1:27" ht="14.25" thickTop="1" thickBot="1" x14ac:dyDescent="0.25">
      <c r="A31" s="720"/>
      <c r="B31" s="713"/>
      <c r="C31" s="404" t="s">
        <v>139</v>
      </c>
      <c r="D31" s="713"/>
      <c r="E31" s="709" t="s">
        <v>51</v>
      </c>
      <c r="F31" s="719" t="str">
        <f t="shared" si="0"/>
        <v/>
      </c>
      <c r="G31" s="710"/>
      <c r="H31" s="711"/>
      <c r="I31" s="710"/>
      <c r="J31" s="711"/>
      <c r="K31" s="713"/>
      <c r="L31" s="713"/>
      <c r="M31" s="713"/>
      <c r="N31" s="703"/>
      <c r="O31" s="701"/>
      <c r="P31" s="702"/>
      <c r="Q31" s="703"/>
      <c r="R31" s="480"/>
      <c r="S31" s="712"/>
      <c r="T31" s="584"/>
      <c r="U31" s="583"/>
      <c r="V31" s="583"/>
      <c r="W31" s="714"/>
      <c r="X31" s="304" t="s">
        <v>114</v>
      </c>
      <c r="Y31" s="583"/>
      <c r="Z31" s="583"/>
      <c r="AA31" s="713"/>
    </row>
    <row r="32" spans="1:27" ht="14.25" thickTop="1" thickBot="1" x14ac:dyDescent="0.25">
      <c r="A32" s="720"/>
      <c r="B32" s="713"/>
      <c r="C32" s="404" t="s">
        <v>139</v>
      </c>
      <c r="D32" s="713"/>
      <c r="E32" s="709" t="s">
        <v>51</v>
      </c>
      <c r="F32" s="719" t="str">
        <f t="shared" si="0"/>
        <v/>
      </c>
      <c r="G32" s="710"/>
      <c r="H32" s="711"/>
      <c r="I32" s="710"/>
      <c r="J32" s="711"/>
      <c r="K32" s="713"/>
      <c r="L32" s="713"/>
      <c r="M32" s="713"/>
      <c r="N32" s="703"/>
      <c r="O32" s="701"/>
      <c r="P32" s="702"/>
      <c r="Q32" s="703"/>
      <c r="R32" s="480"/>
      <c r="S32" s="712"/>
      <c r="T32" s="584"/>
      <c r="U32" s="583"/>
      <c r="V32" s="583"/>
      <c r="W32" s="714"/>
      <c r="X32" s="304" t="s">
        <v>114</v>
      </c>
      <c r="Y32" s="583"/>
      <c r="Z32" s="583"/>
      <c r="AA32" s="713"/>
    </row>
    <row r="33" spans="1:27" ht="14.25" thickTop="1" thickBot="1" x14ac:dyDescent="0.25">
      <c r="A33" s="720"/>
      <c r="B33" s="713"/>
      <c r="C33" s="404" t="s">
        <v>139</v>
      </c>
      <c r="D33" s="713"/>
      <c r="E33" s="709" t="s">
        <v>51</v>
      </c>
      <c r="F33" s="719" t="str">
        <f t="shared" si="0"/>
        <v/>
      </c>
      <c r="G33" s="710"/>
      <c r="H33" s="711"/>
      <c r="I33" s="721"/>
      <c r="J33" s="722"/>
      <c r="K33" s="723"/>
      <c r="L33" s="723"/>
      <c r="M33" s="713"/>
      <c r="N33" s="703"/>
      <c r="O33" s="701"/>
      <c r="P33" s="702"/>
      <c r="Q33" s="703"/>
      <c r="R33" s="724"/>
      <c r="S33" s="725"/>
      <c r="T33" s="584"/>
      <c r="U33" s="583"/>
      <c r="V33" s="583"/>
      <c r="W33" s="714"/>
      <c r="X33" s="304" t="s">
        <v>114</v>
      </c>
      <c r="Y33" s="583"/>
      <c r="Z33" s="583"/>
      <c r="AA33" s="713"/>
    </row>
    <row r="34" spans="1:27" ht="14.25" thickTop="1" thickBot="1" x14ac:dyDescent="0.25">
      <c r="A34" s="720"/>
      <c r="B34" s="713"/>
      <c r="C34" s="404" t="s">
        <v>139</v>
      </c>
      <c r="D34" s="713"/>
      <c r="E34" s="709" t="s">
        <v>51</v>
      </c>
      <c r="F34" s="719" t="str">
        <f t="shared" si="0"/>
        <v/>
      </c>
      <c r="G34" s="710"/>
      <c r="H34" s="711"/>
      <c r="I34" s="710"/>
      <c r="J34" s="711"/>
      <c r="K34" s="713"/>
      <c r="L34" s="713"/>
      <c r="M34" s="713"/>
      <c r="N34" s="703"/>
      <c r="O34" s="701"/>
      <c r="P34" s="702"/>
      <c r="Q34" s="703"/>
      <c r="R34" s="480"/>
      <c r="S34" s="712"/>
      <c r="T34" s="584"/>
      <c r="U34" s="583"/>
      <c r="V34" s="583"/>
      <c r="W34" s="714"/>
      <c r="X34" s="304" t="s">
        <v>114</v>
      </c>
      <c r="Y34" s="583"/>
      <c r="Z34" s="583"/>
      <c r="AA34" s="713"/>
    </row>
    <row r="35" spans="1:27" ht="14.25" thickTop="1" thickBot="1" x14ac:dyDescent="0.25">
      <c r="A35" s="720"/>
      <c r="B35" s="713"/>
      <c r="C35" s="404" t="s">
        <v>139</v>
      </c>
      <c r="D35" s="713"/>
      <c r="E35" s="709" t="s">
        <v>51</v>
      </c>
      <c r="F35" s="719" t="str">
        <f t="shared" si="0"/>
        <v/>
      </c>
      <c r="G35" s="710"/>
      <c r="H35" s="711"/>
      <c r="I35" s="710"/>
      <c r="J35" s="711"/>
      <c r="K35" s="713"/>
      <c r="L35" s="713"/>
      <c r="M35" s="713"/>
      <c r="N35" s="703"/>
      <c r="O35" s="701"/>
      <c r="P35" s="702"/>
      <c r="Q35" s="703"/>
      <c r="R35" s="480"/>
      <c r="S35" s="712"/>
      <c r="T35" s="584"/>
      <c r="U35" s="583"/>
      <c r="V35" s="583"/>
      <c r="W35" s="714"/>
      <c r="X35" s="304" t="s">
        <v>114</v>
      </c>
      <c r="Y35" s="583"/>
      <c r="Z35" s="583"/>
      <c r="AA35" s="713"/>
    </row>
    <row r="36" spans="1:27" ht="14.25" thickTop="1" thickBot="1" x14ac:dyDescent="0.25">
      <c r="A36" s="720"/>
      <c r="B36" s="713"/>
      <c r="C36" s="404" t="s">
        <v>139</v>
      </c>
      <c r="D36" s="713"/>
      <c r="E36" s="709" t="s">
        <v>51</v>
      </c>
      <c r="F36" s="719" t="str">
        <f t="shared" si="0"/>
        <v/>
      </c>
      <c r="G36" s="710"/>
      <c r="H36" s="711"/>
      <c r="I36" s="710"/>
      <c r="J36" s="711"/>
      <c r="K36" s="713"/>
      <c r="L36" s="713"/>
      <c r="M36" s="713"/>
      <c r="N36" s="703"/>
      <c r="O36" s="701"/>
      <c r="P36" s="702"/>
      <c r="Q36" s="703"/>
      <c r="R36" s="480"/>
      <c r="S36" s="712"/>
      <c r="T36" s="479"/>
      <c r="U36" s="583"/>
      <c r="V36" s="583"/>
      <c r="W36" s="714"/>
      <c r="X36" s="304" t="s">
        <v>114</v>
      </c>
      <c r="Y36" s="583"/>
      <c r="Z36" s="583"/>
      <c r="AA36" s="713"/>
    </row>
    <row r="37" spans="1:27" ht="14.25" thickTop="1" thickBot="1" x14ac:dyDescent="0.25">
      <c r="A37" s="720"/>
      <c r="B37" s="713"/>
      <c r="C37" s="404" t="s">
        <v>139</v>
      </c>
      <c r="D37" s="713"/>
      <c r="E37" s="709" t="s">
        <v>51</v>
      </c>
      <c r="F37" s="719" t="str">
        <f t="shared" si="0"/>
        <v/>
      </c>
      <c r="G37" s="710"/>
      <c r="H37" s="711"/>
      <c r="I37" s="710"/>
      <c r="J37" s="711"/>
      <c r="K37" s="713"/>
      <c r="L37" s="713"/>
      <c r="M37" s="713"/>
      <c r="N37" s="703"/>
      <c r="O37" s="701"/>
      <c r="P37" s="702"/>
      <c r="Q37" s="703"/>
      <c r="R37" s="480"/>
      <c r="S37" s="712"/>
      <c r="T37" s="479"/>
      <c r="U37" s="583"/>
      <c r="V37" s="583"/>
      <c r="W37" s="714"/>
      <c r="X37" s="304" t="s">
        <v>114</v>
      </c>
      <c r="Y37" s="583"/>
      <c r="Z37" s="583"/>
      <c r="AA37" s="713"/>
    </row>
    <row r="38" spans="1:27" ht="14.25" thickTop="1" thickBot="1" x14ac:dyDescent="0.25">
      <c r="A38" s="720"/>
      <c r="B38" s="713"/>
      <c r="C38" s="404" t="s">
        <v>139</v>
      </c>
      <c r="D38" s="713"/>
      <c r="E38" s="709" t="s">
        <v>51</v>
      </c>
      <c r="F38" s="719" t="str">
        <f t="shared" si="0"/>
        <v/>
      </c>
      <c r="G38" s="710"/>
      <c r="H38" s="711"/>
      <c r="I38" s="710"/>
      <c r="J38" s="711"/>
      <c r="K38" s="713"/>
      <c r="L38" s="713"/>
      <c r="M38" s="713"/>
      <c r="N38" s="703"/>
      <c r="O38" s="701"/>
      <c r="P38" s="702"/>
      <c r="Q38" s="703"/>
      <c r="R38" s="480"/>
      <c r="S38" s="712"/>
      <c r="T38" s="479"/>
      <c r="U38" s="583"/>
      <c r="V38" s="583"/>
      <c r="W38" s="714"/>
      <c r="X38" s="304" t="s">
        <v>114</v>
      </c>
      <c r="Y38" s="583"/>
      <c r="Z38" s="583"/>
      <c r="AA38" s="713"/>
    </row>
    <row r="39" spans="1:27" ht="14.25" thickTop="1" thickBot="1" x14ac:dyDescent="0.25">
      <c r="A39" s="720"/>
      <c r="B39" s="713"/>
      <c r="C39" s="404" t="s">
        <v>139</v>
      </c>
      <c r="D39" s="713"/>
      <c r="E39" s="709" t="s">
        <v>51</v>
      </c>
      <c r="F39" s="719" t="str">
        <f t="shared" si="0"/>
        <v/>
      </c>
      <c r="G39" s="710"/>
      <c r="H39" s="711"/>
      <c r="I39" s="721"/>
      <c r="J39" s="722"/>
      <c r="K39" s="723"/>
      <c r="L39" s="723"/>
      <c r="M39" s="713"/>
      <c r="N39" s="703"/>
      <c r="O39" s="701"/>
      <c r="P39" s="702"/>
      <c r="Q39" s="703"/>
      <c r="R39" s="480"/>
      <c r="S39" s="712"/>
      <c r="T39" s="479"/>
      <c r="U39" s="583"/>
      <c r="V39" s="583"/>
      <c r="W39" s="714"/>
      <c r="X39" s="304" t="s">
        <v>114</v>
      </c>
      <c r="Y39" s="583"/>
      <c r="Z39" s="583"/>
      <c r="AA39" s="713"/>
    </row>
    <row r="40" spans="1:27" ht="14.25" thickTop="1" thickBot="1" x14ac:dyDescent="0.25">
      <c r="A40" s="720"/>
      <c r="B40" s="713"/>
      <c r="C40" s="404" t="s">
        <v>139</v>
      </c>
      <c r="D40" s="713"/>
      <c r="E40" s="709" t="s">
        <v>51</v>
      </c>
      <c r="F40" s="719" t="str">
        <f t="shared" si="0"/>
        <v/>
      </c>
      <c r="G40" s="710"/>
      <c r="H40" s="711"/>
      <c r="I40" s="710"/>
      <c r="J40" s="711"/>
      <c r="K40" s="713"/>
      <c r="L40" s="713"/>
      <c r="M40" s="713"/>
      <c r="N40" s="703"/>
      <c r="O40" s="701"/>
      <c r="P40" s="702"/>
      <c r="Q40" s="703"/>
      <c r="R40" s="480"/>
      <c r="S40" s="712"/>
      <c r="T40" s="479"/>
      <c r="U40" s="583"/>
      <c r="V40" s="583"/>
      <c r="W40" s="714"/>
      <c r="X40" s="304" t="s">
        <v>114</v>
      </c>
      <c r="Y40" s="583"/>
      <c r="Z40" s="583"/>
      <c r="AA40" s="713"/>
    </row>
    <row r="41" spans="1:27" ht="14.25" thickTop="1" thickBot="1" x14ac:dyDescent="0.25">
      <c r="A41" s="720"/>
      <c r="B41" s="713"/>
      <c r="C41" s="404" t="s">
        <v>139</v>
      </c>
      <c r="D41" s="713"/>
      <c r="E41" s="709" t="s">
        <v>51</v>
      </c>
      <c r="F41" s="719" t="str">
        <f t="shared" si="0"/>
        <v/>
      </c>
      <c r="G41" s="710"/>
      <c r="H41" s="711"/>
      <c r="I41" s="726"/>
      <c r="J41" s="727"/>
      <c r="K41" s="720"/>
      <c r="L41" s="720"/>
      <c r="M41" s="720"/>
      <c r="N41" s="703"/>
      <c r="O41" s="701"/>
      <c r="P41" s="702"/>
      <c r="Q41" s="703"/>
      <c r="R41" s="480"/>
      <c r="S41" s="728"/>
      <c r="T41" s="479"/>
      <c r="U41" s="729"/>
      <c r="V41" s="729"/>
      <c r="W41" s="730"/>
      <c r="X41" s="304" t="s">
        <v>114</v>
      </c>
      <c r="Y41" s="729"/>
      <c r="Z41" s="729"/>
      <c r="AA41" s="720"/>
    </row>
    <row r="42" spans="1:27" ht="14.25" thickTop="1" thickBot="1" x14ac:dyDescent="0.25">
      <c r="A42" s="720"/>
      <c r="B42" s="713"/>
      <c r="C42" s="404" t="s">
        <v>139</v>
      </c>
      <c r="D42" s="713"/>
      <c r="E42" s="709" t="s">
        <v>51</v>
      </c>
      <c r="F42" s="719" t="str">
        <f t="shared" si="0"/>
        <v/>
      </c>
      <c r="G42" s="710"/>
      <c r="H42" s="711"/>
      <c r="I42" s="726"/>
      <c r="J42" s="727"/>
      <c r="K42" s="720"/>
      <c r="L42" s="720"/>
      <c r="M42" s="720"/>
      <c r="N42" s="703"/>
      <c r="O42" s="701"/>
      <c r="P42" s="702"/>
      <c r="Q42" s="703"/>
      <c r="R42" s="478"/>
      <c r="S42" s="700"/>
      <c r="T42" s="479"/>
      <c r="U42" s="729"/>
      <c r="V42" s="729"/>
      <c r="W42" s="730"/>
      <c r="X42" s="304" t="s">
        <v>114</v>
      </c>
      <c r="Y42" s="729"/>
      <c r="Z42" s="729"/>
      <c r="AA42" s="720"/>
    </row>
    <row r="43" spans="1:27" ht="14.25" thickTop="1" thickBot="1" x14ac:dyDescent="0.25">
      <c r="A43" s="720"/>
      <c r="B43" s="713"/>
      <c r="C43" s="404" t="s">
        <v>139</v>
      </c>
      <c r="D43" s="713"/>
      <c r="E43" s="709" t="s">
        <v>51</v>
      </c>
      <c r="F43" s="719" t="str">
        <f t="shared" si="0"/>
        <v/>
      </c>
      <c r="G43" s="710"/>
      <c r="H43" s="711"/>
      <c r="I43" s="726"/>
      <c r="J43" s="727"/>
      <c r="K43" s="720"/>
      <c r="L43" s="720"/>
      <c r="M43" s="720"/>
      <c r="N43" s="703"/>
      <c r="O43" s="701"/>
      <c r="P43" s="702"/>
      <c r="Q43" s="703"/>
      <c r="R43" s="480"/>
      <c r="S43" s="728"/>
      <c r="T43" s="479"/>
      <c r="U43" s="729"/>
      <c r="V43" s="729"/>
      <c r="W43" s="730"/>
      <c r="X43" s="304" t="s">
        <v>114</v>
      </c>
      <c r="Y43" s="729"/>
      <c r="Z43" s="729"/>
      <c r="AA43" s="720"/>
    </row>
    <row r="44" spans="1:27" ht="14.25" thickTop="1" thickBot="1" x14ac:dyDescent="0.25">
      <c r="A44" s="720"/>
      <c r="B44" s="713"/>
      <c r="C44" s="404" t="s">
        <v>139</v>
      </c>
      <c r="D44" s="713"/>
      <c r="E44" s="709" t="s">
        <v>51</v>
      </c>
      <c r="F44" s="719" t="str">
        <f t="shared" si="0"/>
        <v/>
      </c>
      <c r="G44" s="710"/>
      <c r="H44" s="711"/>
      <c r="I44" s="731"/>
      <c r="J44" s="732"/>
      <c r="K44" s="703"/>
      <c r="L44" s="703"/>
      <c r="M44" s="720"/>
      <c r="N44" s="703"/>
      <c r="O44" s="701"/>
      <c r="P44" s="702"/>
      <c r="Q44" s="703"/>
      <c r="R44" s="478"/>
      <c r="S44" s="700"/>
      <c r="T44" s="479"/>
      <c r="U44" s="729"/>
      <c r="V44" s="729"/>
      <c r="W44" s="730"/>
      <c r="X44" s="304" t="s">
        <v>114</v>
      </c>
      <c r="Y44" s="729"/>
      <c r="Z44" s="729"/>
      <c r="AA44" s="720"/>
    </row>
    <row r="45" spans="1:27" ht="14.25" thickTop="1" thickBot="1" x14ac:dyDescent="0.25">
      <c r="A45" s="720"/>
      <c r="B45" s="713"/>
      <c r="C45" s="404" t="s">
        <v>139</v>
      </c>
      <c r="D45" s="713"/>
      <c r="E45" s="709" t="s">
        <v>51</v>
      </c>
      <c r="F45" s="719" t="str">
        <f t="shared" si="0"/>
        <v/>
      </c>
      <c r="G45" s="710"/>
      <c r="H45" s="711"/>
      <c r="I45" s="731"/>
      <c r="J45" s="732"/>
      <c r="K45" s="703"/>
      <c r="L45" s="703"/>
      <c r="M45" s="720"/>
      <c r="N45" s="703"/>
      <c r="O45" s="701"/>
      <c r="P45" s="702"/>
      <c r="Q45" s="703"/>
      <c r="R45" s="478"/>
      <c r="S45" s="700"/>
      <c r="T45" s="479"/>
      <c r="U45" s="729"/>
      <c r="V45" s="729"/>
      <c r="W45" s="730"/>
      <c r="X45" s="304" t="s">
        <v>114</v>
      </c>
      <c r="Y45" s="729"/>
      <c r="Z45" s="729"/>
      <c r="AA45" s="720"/>
    </row>
    <row r="46" spans="1:27" ht="14.25" thickTop="1" thickBot="1" x14ac:dyDescent="0.25">
      <c r="A46" s="720"/>
      <c r="B46" s="713"/>
      <c r="C46" s="404" t="s">
        <v>139</v>
      </c>
      <c r="D46" s="713"/>
      <c r="E46" s="709" t="s">
        <v>51</v>
      </c>
      <c r="F46" s="719" t="str">
        <f t="shared" si="0"/>
        <v/>
      </c>
      <c r="G46" s="710"/>
      <c r="H46" s="711"/>
      <c r="I46" s="726"/>
      <c r="J46" s="727"/>
      <c r="K46" s="720"/>
      <c r="L46" s="720"/>
      <c r="M46" s="720"/>
      <c r="N46" s="703"/>
      <c r="O46" s="701"/>
      <c r="P46" s="702"/>
      <c r="Q46" s="703"/>
      <c r="R46" s="480"/>
      <c r="S46" s="728"/>
      <c r="T46" s="479"/>
      <c r="U46" s="729"/>
      <c r="V46" s="729"/>
      <c r="W46" s="730"/>
      <c r="X46" s="304" t="s">
        <v>114</v>
      </c>
      <c r="Y46" s="729"/>
      <c r="Z46" s="729"/>
      <c r="AA46" s="720"/>
    </row>
    <row r="47" spans="1:27" ht="14.25" thickTop="1" thickBot="1" x14ac:dyDescent="0.25">
      <c r="A47" s="720"/>
      <c r="B47" s="713"/>
      <c r="C47" s="404" t="s">
        <v>139</v>
      </c>
      <c r="D47" s="713"/>
      <c r="E47" s="709" t="s">
        <v>51</v>
      </c>
      <c r="F47" s="719" t="str">
        <f t="shared" si="0"/>
        <v/>
      </c>
      <c r="G47" s="710"/>
      <c r="H47" s="711"/>
      <c r="I47" s="726"/>
      <c r="J47" s="727"/>
      <c r="K47" s="720"/>
      <c r="L47" s="720"/>
      <c r="M47" s="720"/>
      <c r="N47" s="703"/>
      <c r="O47" s="701"/>
      <c r="P47" s="702"/>
      <c r="Q47" s="703"/>
      <c r="R47" s="480"/>
      <c r="S47" s="728"/>
      <c r="T47" s="479"/>
      <c r="U47" s="729"/>
      <c r="V47" s="729"/>
      <c r="W47" s="730"/>
      <c r="X47" s="304" t="s">
        <v>114</v>
      </c>
      <c r="Y47" s="729"/>
      <c r="Z47" s="729"/>
      <c r="AA47" s="720"/>
    </row>
    <row r="48" spans="1:27" ht="14.25" thickTop="1" thickBot="1" x14ac:dyDescent="0.25">
      <c r="A48" s="720"/>
      <c r="B48" s="713"/>
      <c r="C48" s="404" t="s">
        <v>139</v>
      </c>
      <c r="D48" s="713"/>
      <c r="E48" s="709" t="s">
        <v>51</v>
      </c>
      <c r="F48" s="719" t="str">
        <f t="shared" si="0"/>
        <v/>
      </c>
      <c r="G48" s="710"/>
      <c r="H48" s="711"/>
      <c r="I48" s="726"/>
      <c r="J48" s="727"/>
      <c r="K48" s="720"/>
      <c r="L48" s="720"/>
      <c r="M48" s="720"/>
      <c r="N48" s="703"/>
      <c r="O48" s="701"/>
      <c r="P48" s="702"/>
      <c r="Q48" s="703"/>
      <c r="R48" s="480"/>
      <c r="S48" s="728"/>
      <c r="T48" s="479"/>
      <c r="U48" s="729"/>
      <c r="V48" s="729"/>
      <c r="W48" s="730"/>
      <c r="X48" s="304" t="s">
        <v>114</v>
      </c>
      <c r="Y48" s="729"/>
      <c r="Z48" s="729"/>
      <c r="AA48" s="720"/>
    </row>
    <row r="49" spans="1:27" ht="14.25" thickTop="1" thickBot="1" x14ac:dyDescent="0.25">
      <c r="A49" s="720"/>
      <c r="B49" s="713"/>
      <c r="C49" s="404" t="s">
        <v>139</v>
      </c>
      <c r="D49" s="713"/>
      <c r="E49" s="709" t="s">
        <v>51</v>
      </c>
      <c r="F49" s="719" t="str">
        <f t="shared" si="0"/>
        <v/>
      </c>
      <c r="G49" s="710"/>
      <c r="H49" s="711"/>
      <c r="I49" s="726"/>
      <c r="J49" s="727"/>
      <c r="K49" s="720"/>
      <c r="L49" s="720"/>
      <c r="M49" s="720"/>
      <c r="N49" s="703"/>
      <c r="O49" s="701"/>
      <c r="P49" s="702"/>
      <c r="Q49" s="703"/>
      <c r="R49" s="480"/>
      <c r="S49" s="728"/>
      <c r="T49" s="479"/>
      <c r="U49" s="729"/>
      <c r="V49" s="729"/>
      <c r="W49" s="730"/>
      <c r="X49" s="304" t="s">
        <v>114</v>
      </c>
      <c r="Y49" s="729"/>
      <c r="Z49" s="729"/>
      <c r="AA49" s="720"/>
    </row>
    <row r="50" spans="1:27" ht="14.25" thickTop="1" thickBot="1" x14ac:dyDescent="0.25">
      <c r="A50" s="720"/>
      <c r="B50" s="713"/>
      <c r="C50" s="404" t="s">
        <v>139</v>
      </c>
      <c r="D50" s="713"/>
      <c r="E50" s="709" t="s">
        <v>51</v>
      </c>
      <c r="F50" s="719" t="str">
        <f t="shared" si="0"/>
        <v/>
      </c>
      <c r="G50" s="710"/>
      <c r="H50" s="711"/>
      <c r="I50" s="726"/>
      <c r="J50" s="727"/>
      <c r="K50" s="720"/>
      <c r="L50" s="720"/>
      <c r="M50" s="720"/>
      <c r="N50" s="703"/>
      <c r="O50" s="701"/>
      <c r="P50" s="702"/>
      <c r="Q50" s="703"/>
      <c r="R50" s="480"/>
      <c r="S50" s="728"/>
      <c r="T50" s="479"/>
      <c r="U50" s="729"/>
      <c r="V50" s="729"/>
      <c r="W50" s="730"/>
      <c r="X50" s="304" t="s">
        <v>114</v>
      </c>
      <c r="Y50" s="729"/>
      <c r="Z50" s="729"/>
      <c r="AA50" s="720"/>
    </row>
    <row r="51" spans="1:27" ht="14.25" thickTop="1" thickBot="1" x14ac:dyDescent="0.25">
      <c r="A51" s="481"/>
      <c r="B51" s="733"/>
      <c r="C51" s="404" t="s">
        <v>139</v>
      </c>
      <c r="D51" s="481"/>
      <c r="E51" s="481"/>
      <c r="F51" s="719" t="str">
        <f t="shared" si="0"/>
        <v/>
      </c>
      <c r="G51" s="734"/>
      <c r="H51" s="735"/>
      <c r="I51" s="734"/>
      <c r="J51" s="735"/>
      <c r="K51" s="481"/>
      <c r="L51" s="481"/>
      <c r="M51" s="481"/>
      <c r="N51" s="736"/>
      <c r="O51" s="701"/>
      <c r="P51" s="702"/>
      <c r="Q51" s="703"/>
      <c r="R51" s="720"/>
      <c r="S51" s="720"/>
      <c r="T51" s="480"/>
      <c r="U51" s="728"/>
      <c r="V51" s="720"/>
      <c r="W51" s="730"/>
      <c r="X51" s="304" t="s">
        <v>114</v>
      </c>
      <c r="Y51" s="481"/>
      <c r="Z51" s="481"/>
      <c r="AA51" s="481"/>
    </row>
    <row r="52" spans="1:27" ht="14.25" thickTop="1" thickBot="1" x14ac:dyDescent="0.25">
      <c r="A52" s="481"/>
      <c r="B52" s="733"/>
      <c r="C52" s="404" t="s">
        <v>139</v>
      </c>
      <c r="D52" s="481"/>
      <c r="E52" s="481"/>
      <c r="F52" s="719" t="str">
        <f t="shared" si="0"/>
        <v/>
      </c>
      <c r="G52" s="734"/>
      <c r="H52" s="735"/>
      <c r="I52" s="734"/>
      <c r="J52" s="735"/>
      <c r="K52" s="481"/>
      <c r="L52" s="481"/>
      <c r="M52" s="481"/>
      <c r="N52" s="736"/>
      <c r="O52" s="701"/>
      <c r="P52" s="702"/>
      <c r="Q52" s="703"/>
      <c r="R52" s="720"/>
      <c r="S52" s="720"/>
      <c r="T52" s="480"/>
      <c r="U52" s="728"/>
      <c r="V52" s="728"/>
      <c r="W52" s="730"/>
      <c r="X52" s="304" t="s">
        <v>114</v>
      </c>
      <c r="Y52" s="481"/>
      <c r="Z52" s="481"/>
      <c r="AA52" s="481"/>
    </row>
    <row r="53" spans="1:27" ht="14.25" thickTop="1" thickBot="1" x14ac:dyDescent="0.25">
      <c r="A53" s="481"/>
      <c r="B53" s="733"/>
      <c r="C53" s="404" t="s">
        <v>139</v>
      </c>
      <c r="D53" s="481"/>
      <c r="E53" s="481"/>
      <c r="F53" s="719" t="str">
        <f t="shared" si="0"/>
        <v/>
      </c>
      <c r="G53" s="734"/>
      <c r="H53" s="735"/>
      <c r="I53" s="734"/>
      <c r="J53" s="735"/>
      <c r="K53" s="481"/>
      <c r="L53" s="481"/>
      <c r="M53" s="481"/>
      <c r="N53" s="736"/>
      <c r="O53" s="701"/>
      <c r="P53" s="702"/>
      <c r="Q53" s="703"/>
      <c r="R53" s="720"/>
      <c r="S53" s="720"/>
      <c r="T53" s="480"/>
      <c r="U53" s="728"/>
      <c r="V53" s="720"/>
      <c r="W53" s="730"/>
      <c r="X53" s="304" t="s">
        <v>114</v>
      </c>
      <c r="Y53" s="481"/>
      <c r="Z53" s="481"/>
      <c r="AA53" s="481"/>
    </row>
    <row r="54" spans="1:27" ht="14.25" thickTop="1" thickBot="1" x14ac:dyDescent="0.25">
      <c r="A54" s="481"/>
      <c r="B54" s="733"/>
      <c r="C54" s="404" t="s">
        <v>139</v>
      </c>
      <c r="D54" s="481"/>
      <c r="E54" s="481"/>
      <c r="F54" s="719" t="str">
        <f t="shared" si="0"/>
        <v/>
      </c>
      <c r="G54" s="734"/>
      <c r="H54" s="735"/>
      <c r="I54" s="734"/>
      <c r="J54" s="735"/>
      <c r="K54" s="481"/>
      <c r="L54" s="481"/>
      <c r="M54" s="481"/>
      <c r="N54" s="736"/>
      <c r="O54" s="701"/>
      <c r="P54" s="702"/>
      <c r="Q54" s="703"/>
      <c r="R54" s="720"/>
      <c r="S54" s="720"/>
      <c r="T54" s="480"/>
      <c r="U54" s="720"/>
      <c r="V54" s="720"/>
      <c r="W54" s="730"/>
      <c r="X54" s="304" t="s">
        <v>114</v>
      </c>
      <c r="Y54" s="481"/>
      <c r="Z54" s="481"/>
      <c r="AA54" s="481"/>
    </row>
    <row r="55" spans="1:27" ht="14.25" thickTop="1" thickBot="1" x14ac:dyDescent="0.25">
      <c r="A55" s="481"/>
      <c r="B55" s="733"/>
      <c r="C55" s="404" t="s">
        <v>139</v>
      </c>
      <c r="D55" s="481"/>
      <c r="E55" s="481"/>
      <c r="F55" s="719" t="str">
        <f t="shared" si="0"/>
        <v/>
      </c>
      <c r="G55" s="734"/>
      <c r="H55" s="735"/>
      <c r="I55" s="734"/>
      <c r="J55" s="735"/>
      <c r="K55" s="481"/>
      <c r="L55" s="481"/>
      <c r="M55" s="481"/>
      <c r="N55" s="736"/>
      <c r="O55" s="701"/>
      <c r="P55" s="702"/>
      <c r="Q55" s="703"/>
      <c r="R55" s="481"/>
      <c r="S55" s="481"/>
      <c r="T55" s="481"/>
      <c r="U55" s="720"/>
      <c r="V55" s="720"/>
      <c r="W55" s="730"/>
      <c r="X55" s="304" t="s">
        <v>114</v>
      </c>
      <c r="Y55" s="481"/>
      <c r="Z55" s="481"/>
      <c r="AA55" s="481"/>
    </row>
    <row r="56" spans="1:27" ht="14.25" thickTop="1" thickBot="1" x14ac:dyDescent="0.25">
      <c r="A56" s="481"/>
      <c r="B56" s="733"/>
      <c r="C56" s="404" t="s">
        <v>139</v>
      </c>
      <c r="D56" s="481"/>
      <c r="E56" s="481"/>
      <c r="F56" s="719" t="str">
        <f t="shared" si="0"/>
        <v/>
      </c>
      <c r="G56" s="734"/>
      <c r="H56" s="735"/>
      <c r="I56" s="734"/>
      <c r="J56" s="735"/>
      <c r="K56" s="481"/>
      <c r="L56" s="481"/>
      <c r="M56" s="481"/>
      <c r="N56" s="736"/>
      <c r="O56" s="701"/>
      <c r="P56" s="702"/>
      <c r="Q56" s="703"/>
      <c r="R56" s="481"/>
      <c r="S56" s="481"/>
      <c r="T56" s="481"/>
      <c r="U56" s="720"/>
      <c r="V56" s="720"/>
      <c r="W56" s="730"/>
      <c r="X56" s="304" t="s">
        <v>114</v>
      </c>
      <c r="Y56" s="481"/>
      <c r="Z56" s="481"/>
      <c r="AA56" s="481"/>
    </row>
    <row r="57" spans="1:27" ht="14.25" thickTop="1" thickBot="1" x14ac:dyDescent="0.25">
      <c r="A57" s="481"/>
      <c r="B57" s="733"/>
      <c r="C57" s="404" t="s">
        <v>139</v>
      </c>
      <c r="D57" s="481"/>
      <c r="E57" s="481"/>
      <c r="F57" s="719" t="str">
        <f t="shared" si="0"/>
        <v/>
      </c>
      <c r="G57" s="734"/>
      <c r="H57" s="735"/>
      <c r="I57" s="734"/>
      <c r="J57" s="735"/>
      <c r="K57" s="481"/>
      <c r="L57" s="481"/>
      <c r="M57" s="481"/>
      <c r="N57" s="736"/>
      <c r="O57" s="701"/>
      <c r="P57" s="702"/>
      <c r="Q57" s="703"/>
      <c r="R57" s="720"/>
      <c r="S57" s="720"/>
      <c r="T57" s="480"/>
      <c r="U57" s="720"/>
      <c r="V57" s="720"/>
      <c r="W57" s="730"/>
      <c r="X57" s="304" t="s">
        <v>114</v>
      </c>
      <c r="Y57" s="481"/>
      <c r="Z57" s="481"/>
      <c r="AA57" s="481"/>
    </row>
    <row r="58" spans="1:27" ht="14.25" thickTop="1" thickBot="1" x14ac:dyDescent="0.25">
      <c r="A58" s="481"/>
      <c r="B58" s="733"/>
      <c r="C58" s="404" t="s">
        <v>139</v>
      </c>
      <c r="D58" s="481"/>
      <c r="E58" s="481"/>
      <c r="F58" s="719" t="str">
        <f t="shared" si="0"/>
        <v/>
      </c>
      <c r="G58" s="734"/>
      <c r="H58" s="735"/>
      <c r="I58" s="734"/>
      <c r="J58" s="735"/>
      <c r="K58" s="481"/>
      <c r="L58" s="481"/>
      <c r="M58" s="481"/>
      <c r="N58" s="736"/>
      <c r="O58" s="701"/>
      <c r="P58" s="702"/>
      <c r="Q58" s="703"/>
      <c r="R58" s="720"/>
      <c r="S58" s="720"/>
      <c r="T58" s="480"/>
      <c r="U58" s="720"/>
      <c r="V58" s="720"/>
      <c r="W58" s="730"/>
      <c r="X58" s="304" t="s">
        <v>114</v>
      </c>
      <c r="Y58" s="481"/>
      <c r="Z58" s="481"/>
      <c r="AA58" s="481"/>
    </row>
    <row r="59" spans="1:27" ht="14.25" thickTop="1" thickBot="1" x14ac:dyDescent="0.25">
      <c r="A59" s="481"/>
      <c r="B59" s="733"/>
      <c r="C59" s="404" t="s">
        <v>139</v>
      </c>
      <c r="D59" s="481"/>
      <c r="E59" s="481"/>
      <c r="F59" s="719" t="str">
        <f t="shared" si="0"/>
        <v/>
      </c>
      <c r="G59" s="734"/>
      <c r="H59" s="735"/>
      <c r="I59" s="734"/>
      <c r="J59" s="735"/>
      <c r="K59" s="481"/>
      <c r="L59" s="481"/>
      <c r="M59" s="481"/>
      <c r="N59" s="736"/>
      <c r="O59" s="701"/>
      <c r="P59" s="702"/>
      <c r="Q59" s="703"/>
      <c r="R59" s="720"/>
      <c r="S59" s="720"/>
      <c r="T59" s="480"/>
      <c r="U59" s="720"/>
      <c r="V59" s="720"/>
      <c r="W59" s="730"/>
      <c r="X59" s="304" t="s">
        <v>114</v>
      </c>
      <c r="Y59" s="481"/>
      <c r="Z59" s="481"/>
      <c r="AA59" s="481"/>
    </row>
    <row r="60" spans="1:27" ht="14.25" thickTop="1" thickBot="1" x14ac:dyDescent="0.25">
      <c r="A60" s="481"/>
      <c r="B60" s="733"/>
      <c r="C60" s="404" t="s">
        <v>139</v>
      </c>
      <c r="D60" s="481"/>
      <c r="E60" s="481"/>
      <c r="F60" s="719" t="str">
        <f t="shared" si="0"/>
        <v/>
      </c>
      <c r="G60" s="734"/>
      <c r="H60" s="735"/>
      <c r="I60" s="734"/>
      <c r="J60" s="735"/>
      <c r="K60" s="481"/>
      <c r="L60" s="481"/>
      <c r="M60" s="481"/>
      <c r="N60" s="736"/>
      <c r="O60" s="701"/>
      <c r="P60" s="702"/>
      <c r="Q60" s="703"/>
      <c r="R60" s="720"/>
      <c r="S60" s="720"/>
      <c r="T60" s="480"/>
      <c r="U60" s="720"/>
      <c r="V60" s="720"/>
      <c r="W60" s="730"/>
      <c r="X60" s="304" t="s">
        <v>114</v>
      </c>
      <c r="Y60" s="481"/>
      <c r="Z60" s="481"/>
      <c r="AA60" s="481"/>
    </row>
    <row r="61" spans="1:27" ht="14.25" thickTop="1" thickBot="1" x14ac:dyDescent="0.25">
      <c r="A61" s="481"/>
      <c r="B61" s="733"/>
      <c r="C61" s="404" t="s">
        <v>139</v>
      </c>
      <c r="D61" s="481"/>
      <c r="E61" s="481"/>
      <c r="F61" s="719" t="str">
        <f t="shared" si="0"/>
        <v/>
      </c>
      <c r="G61" s="734"/>
      <c r="H61" s="735"/>
      <c r="I61" s="734"/>
      <c r="J61" s="735"/>
      <c r="K61" s="481"/>
      <c r="L61" s="481"/>
      <c r="M61" s="481"/>
      <c r="N61" s="736"/>
      <c r="O61" s="701"/>
      <c r="P61" s="702"/>
      <c r="Q61" s="703"/>
      <c r="R61" s="720"/>
      <c r="S61" s="720"/>
      <c r="T61" s="480"/>
      <c r="U61" s="720"/>
      <c r="V61" s="720"/>
      <c r="W61" s="730"/>
      <c r="X61" s="304" t="s">
        <v>114</v>
      </c>
      <c r="Y61" s="481"/>
      <c r="Z61" s="481"/>
      <c r="AA61" s="481"/>
    </row>
    <row r="62" spans="1:27" ht="14.25" thickTop="1" thickBot="1" x14ac:dyDescent="0.25">
      <c r="A62" s="481"/>
      <c r="B62" s="733"/>
      <c r="C62" s="404" t="s">
        <v>139</v>
      </c>
      <c r="D62" s="481"/>
      <c r="E62" s="481"/>
      <c r="F62" s="719" t="str">
        <f t="shared" si="0"/>
        <v/>
      </c>
      <c r="G62" s="734"/>
      <c r="H62" s="735"/>
      <c r="I62" s="734"/>
      <c r="J62" s="735"/>
      <c r="K62" s="481"/>
      <c r="L62" s="481"/>
      <c r="M62" s="481"/>
      <c r="N62" s="736"/>
      <c r="O62" s="701"/>
      <c r="P62" s="702"/>
      <c r="Q62" s="703"/>
      <c r="R62" s="720"/>
      <c r="S62" s="720"/>
      <c r="T62" s="480"/>
      <c r="U62" s="720"/>
      <c r="V62" s="720"/>
      <c r="W62" s="730"/>
      <c r="X62" s="304" t="s">
        <v>114</v>
      </c>
      <c r="Y62" s="481"/>
      <c r="Z62" s="481"/>
      <c r="AA62" s="481"/>
    </row>
    <row r="63" spans="1:27" ht="14.25" thickTop="1" thickBot="1" x14ac:dyDescent="0.25">
      <c r="A63" s="481"/>
      <c r="B63" s="733"/>
      <c r="C63" s="404" t="s">
        <v>139</v>
      </c>
      <c r="D63" s="481"/>
      <c r="E63" s="481"/>
      <c r="F63" s="719" t="str">
        <f t="shared" si="0"/>
        <v/>
      </c>
      <c r="G63" s="734"/>
      <c r="H63" s="735"/>
      <c r="I63" s="734"/>
      <c r="J63" s="735"/>
      <c r="K63" s="481"/>
      <c r="L63" s="481"/>
      <c r="M63" s="481"/>
      <c r="N63" s="736"/>
      <c r="O63" s="701"/>
      <c r="P63" s="702"/>
      <c r="Q63" s="703"/>
      <c r="R63" s="720"/>
      <c r="S63" s="720"/>
      <c r="T63" s="480"/>
      <c r="U63" s="720"/>
      <c r="V63" s="720"/>
      <c r="W63" s="730"/>
      <c r="X63" s="304" t="s">
        <v>114</v>
      </c>
      <c r="Y63" s="481"/>
      <c r="Z63" s="481"/>
      <c r="AA63" s="481"/>
    </row>
    <row r="64" spans="1:27" ht="14.25" thickTop="1" thickBot="1" x14ac:dyDescent="0.25">
      <c r="A64" s="481"/>
      <c r="B64" s="733"/>
      <c r="C64" s="404" t="s">
        <v>139</v>
      </c>
      <c r="D64" s="481"/>
      <c r="E64" s="481"/>
      <c r="F64" s="719" t="str">
        <f t="shared" si="0"/>
        <v/>
      </c>
      <c r="G64" s="734"/>
      <c r="H64" s="735"/>
      <c r="I64" s="734"/>
      <c r="J64" s="735"/>
      <c r="K64" s="481"/>
      <c r="L64" s="481"/>
      <c r="M64" s="481"/>
      <c r="N64" s="736"/>
      <c r="O64" s="701"/>
      <c r="P64" s="702"/>
      <c r="Q64" s="703"/>
      <c r="R64" s="720"/>
      <c r="S64" s="720"/>
      <c r="T64" s="480"/>
      <c r="U64" s="720"/>
      <c r="V64" s="720"/>
      <c r="W64" s="730"/>
      <c r="X64" s="304" t="s">
        <v>114</v>
      </c>
      <c r="Y64" s="481"/>
      <c r="Z64" s="481"/>
      <c r="AA64" s="481"/>
    </row>
    <row r="65" spans="1:27" ht="14.25" thickTop="1" thickBot="1" x14ac:dyDescent="0.25">
      <c r="A65" s="481"/>
      <c r="B65" s="733"/>
      <c r="C65" s="404" t="s">
        <v>139</v>
      </c>
      <c r="D65" s="481"/>
      <c r="E65" s="481"/>
      <c r="F65" s="719" t="str">
        <f t="shared" si="0"/>
        <v/>
      </c>
      <c r="G65" s="734"/>
      <c r="H65" s="735"/>
      <c r="I65" s="734"/>
      <c r="J65" s="735"/>
      <c r="K65" s="481"/>
      <c r="L65" s="481"/>
      <c r="M65" s="481"/>
      <c r="N65" s="736"/>
      <c r="O65" s="701"/>
      <c r="P65" s="702"/>
      <c r="Q65" s="703"/>
      <c r="R65" s="720"/>
      <c r="S65" s="720"/>
      <c r="T65" s="480"/>
      <c r="U65" s="720"/>
      <c r="V65" s="720"/>
      <c r="W65" s="730"/>
      <c r="X65" s="304" t="s">
        <v>114</v>
      </c>
      <c r="Y65" s="481"/>
      <c r="Z65" s="481"/>
      <c r="AA65" s="481"/>
    </row>
    <row r="66" spans="1:27" ht="14.25" thickTop="1" thickBot="1" x14ac:dyDescent="0.25">
      <c r="A66" s="481"/>
      <c r="B66" s="733"/>
      <c r="C66" s="404" t="s">
        <v>139</v>
      </c>
      <c r="D66" s="481"/>
      <c r="E66" s="481"/>
      <c r="F66" s="719" t="str">
        <f t="shared" si="0"/>
        <v/>
      </c>
      <c r="G66" s="734"/>
      <c r="H66" s="735"/>
      <c r="I66" s="734"/>
      <c r="J66" s="735"/>
      <c r="K66" s="481"/>
      <c r="L66" s="481"/>
      <c r="M66" s="481"/>
      <c r="N66" s="736"/>
      <c r="O66" s="701"/>
      <c r="P66" s="702"/>
      <c r="Q66" s="703"/>
      <c r="R66" s="720"/>
      <c r="S66" s="720"/>
      <c r="T66" s="480"/>
      <c r="U66" s="720"/>
      <c r="V66" s="720"/>
      <c r="W66" s="730"/>
      <c r="X66" s="304" t="s">
        <v>114</v>
      </c>
      <c r="Y66" s="481"/>
      <c r="Z66" s="481"/>
      <c r="AA66" s="481"/>
    </row>
    <row r="67" spans="1:27" ht="14.25" thickTop="1" thickBot="1" x14ac:dyDescent="0.25">
      <c r="A67" s="481"/>
      <c r="B67" s="733"/>
      <c r="C67" s="404" t="s">
        <v>139</v>
      </c>
      <c r="D67" s="481"/>
      <c r="E67" s="481"/>
      <c r="F67" s="719" t="str">
        <f t="shared" si="0"/>
        <v/>
      </c>
      <c r="G67" s="734"/>
      <c r="H67" s="735"/>
      <c r="I67" s="734"/>
      <c r="J67" s="735"/>
      <c r="K67" s="481"/>
      <c r="L67" s="481"/>
      <c r="M67" s="481"/>
      <c r="N67" s="736"/>
      <c r="O67" s="701"/>
      <c r="P67" s="702"/>
      <c r="Q67" s="703"/>
      <c r="R67" s="720"/>
      <c r="S67" s="720"/>
      <c r="T67" s="480"/>
      <c r="U67" s="720"/>
      <c r="V67" s="720"/>
      <c r="W67" s="730"/>
      <c r="X67" s="304" t="s">
        <v>114</v>
      </c>
      <c r="Y67" s="481"/>
      <c r="Z67" s="481"/>
      <c r="AA67" s="481"/>
    </row>
    <row r="68" spans="1:27" ht="14.25" thickTop="1" thickBot="1" x14ac:dyDescent="0.25">
      <c r="A68" s="481"/>
      <c r="B68" s="733"/>
      <c r="C68" s="404" t="s">
        <v>139</v>
      </c>
      <c r="D68" s="481"/>
      <c r="E68" s="481"/>
      <c r="F68" s="719" t="str">
        <f t="shared" si="0"/>
        <v/>
      </c>
      <c r="G68" s="734"/>
      <c r="H68" s="735"/>
      <c r="I68" s="734"/>
      <c r="J68" s="735"/>
      <c r="K68" s="481"/>
      <c r="L68" s="481"/>
      <c r="M68" s="481"/>
      <c r="N68" s="736"/>
      <c r="O68" s="701"/>
      <c r="P68" s="702"/>
      <c r="Q68" s="703"/>
      <c r="R68" s="720"/>
      <c r="S68" s="720"/>
      <c r="T68" s="480"/>
      <c r="U68" s="720"/>
      <c r="V68" s="720"/>
      <c r="W68" s="730"/>
      <c r="X68" s="304" t="s">
        <v>114</v>
      </c>
      <c r="Y68" s="481"/>
      <c r="Z68" s="481"/>
      <c r="AA68" s="481"/>
    </row>
    <row r="69" spans="1:27" ht="14.25" thickTop="1" thickBot="1" x14ac:dyDescent="0.25">
      <c r="A69" s="481"/>
      <c r="B69" s="733"/>
      <c r="C69" s="404" t="s">
        <v>139</v>
      </c>
      <c r="D69" s="481"/>
      <c r="E69" s="481"/>
      <c r="F69" s="719" t="str">
        <f t="shared" si="0"/>
        <v/>
      </c>
      <c r="G69" s="734"/>
      <c r="H69" s="735"/>
      <c r="I69" s="734"/>
      <c r="J69" s="735"/>
      <c r="K69" s="481"/>
      <c r="L69" s="481"/>
      <c r="M69" s="481"/>
      <c r="N69" s="736"/>
      <c r="O69" s="701"/>
      <c r="P69" s="702"/>
      <c r="Q69" s="703"/>
      <c r="R69" s="720"/>
      <c r="S69" s="720"/>
      <c r="T69" s="480"/>
      <c r="U69" s="720"/>
      <c r="V69" s="720"/>
      <c r="W69" s="730"/>
      <c r="X69" s="304" t="s">
        <v>114</v>
      </c>
      <c r="Y69" s="481"/>
      <c r="Z69" s="481"/>
      <c r="AA69" s="481"/>
    </row>
    <row r="70" spans="1:27" ht="14.25" thickTop="1" thickBot="1" x14ac:dyDescent="0.25">
      <c r="A70" s="481"/>
      <c r="B70" s="733"/>
      <c r="C70" s="404" t="s">
        <v>139</v>
      </c>
      <c r="D70" s="481"/>
      <c r="E70" s="481"/>
      <c r="F70" s="719" t="str">
        <f t="shared" si="0"/>
        <v/>
      </c>
      <c r="G70" s="734"/>
      <c r="H70" s="735"/>
      <c r="I70" s="734"/>
      <c r="J70" s="735"/>
      <c r="K70" s="481"/>
      <c r="L70" s="481"/>
      <c r="M70" s="481"/>
      <c r="N70" s="736"/>
      <c r="O70" s="701"/>
      <c r="P70" s="702"/>
      <c r="Q70" s="703"/>
      <c r="R70" s="720"/>
      <c r="S70" s="720"/>
      <c r="T70" s="480"/>
      <c r="U70" s="720"/>
      <c r="V70" s="720"/>
      <c r="W70" s="730"/>
      <c r="X70" s="304" t="s">
        <v>114</v>
      </c>
      <c r="Y70" s="481"/>
      <c r="Z70" s="481"/>
      <c r="AA70" s="481"/>
    </row>
    <row r="71" spans="1:27" ht="14.25" thickTop="1" thickBot="1" x14ac:dyDescent="0.25">
      <c r="A71" s="481"/>
      <c r="B71" s="733"/>
      <c r="C71" s="404" t="s">
        <v>139</v>
      </c>
      <c r="D71" s="481"/>
      <c r="E71" s="481"/>
      <c r="F71" s="719" t="str">
        <f t="shared" si="0"/>
        <v/>
      </c>
      <c r="G71" s="734"/>
      <c r="H71" s="735"/>
      <c r="I71" s="734"/>
      <c r="J71" s="735"/>
      <c r="K71" s="481"/>
      <c r="L71" s="481"/>
      <c r="M71" s="481"/>
      <c r="N71" s="736"/>
      <c r="O71" s="701"/>
      <c r="P71" s="702"/>
      <c r="Q71" s="703"/>
      <c r="R71" s="720"/>
      <c r="S71" s="720"/>
      <c r="T71" s="480"/>
      <c r="U71" s="720"/>
      <c r="V71" s="720"/>
      <c r="W71" s="730"/>
      <c r="X71" s="304" t="s">
        <v>114</v>
      </c>
      <c r="Y71" s="481"/>
      <c r="Z71" s="481"/>
      <c r="AA71" s="481"/>
    </row>
    <row r="72" spans="1:27" ht="14.25" thickTop="1" thickBot="1" x14ac:dyDescent="0.25">
      <c r="A72" s="481"/>
      <c r="B72" s="733"/>
      <c r="C72" s="404" t="s">
        <v>139</v>
      </c>
      <c r="D72" s="481"/>
      <c r="E72" s="481"/>
      <c r="F72" s="719" t="str">
        <f t="shared" si="0"/>
        <v/>
      </c>
      <c r="G72" s="734"/>
      <c r="H72" s="735"/>
      <c r="I72" s="734"/>
      <c r="J72" s="735"/>
      <c r="K72" s="481"/>
      <c r="L72" s="481"/>
      <c r="M72" s="481"/>
      <c r="N72" s="736"/>
      <c r="O72" s="701"/>
      <c r="P72" s="702"/>
      <c r="Q72" s="703"/>
      <c r="R72" s="720"/>
      <c r="S72" s="720"/>
      <c r="T72" s="480"/>
      <c r="U72" s="720"/>
      <c r="V72" s="720"/>
      <c r="W72" s="730"/>
      <c r="X72" s="304" t="s">
        <v>114</v>
      </c>
      <c r="Y72" s="481"/>
      <c r="Z72" s="481"/>
      <c r="AA72" s="481"/>
    </row>
    <row r="73" spans="1:27" ht="14.25" thickTop="1" thickBot="1" x14ac:dyDescent="0.25">
      <c r="A73" s="481"/>
      <c r="B73" s="733"/>
      <c r="C73" s="404" t="s">
        <v>139</v>
      </c>
      <c r="D73" s="481"/>
      <c r="E73" s="481"/>
      <c r="F73" s="719" t="str">
        <f t="shared" si="0"/>
        <v/>
      </c>
      <c r="G73" s="734"/>
      <c r="H73" s="735"/>
      <c r="I73" s="734"/>
      <c r="J73" s="735"/>
      <c r="K73" s="481"/>
      <c r="L73" s="481"/>
      <c r="M73" s="481"/>
      <c r="N73" s="736"/>
      <c r="O73" s="701"/>
      <c r="P73" s="702"/>
      <c r="Q73" s="703"/>
      <c r="R73" s="720"/>
      <c r="S73" s="720"/>
      <c r="T73" s="480"/>
      <c r="U73" s="720"/>
      <c r="V73" s="720"/>
      <c r="W73" s="730"/>
      <c r="X73" s="304" t="s">
        <v>114</v>
      </c>
      <c r="Y73" s="481"/>
      <c r="Z73" s="481"/>
      <c r="AA73" s="481"/>
    </row>
    <row r="74" spans="1:27" ht="14.25" thickTop="1" thickBot="1" x14ac:dyDescent="0.25">
      <c r="A74" s="481"/>
      <c r="B74" s="733"/>
      <c r="C74" s="404" t="s">
        <v>139</v>
      </c>
      <c r="D74" s="481"/>
      <c r="E74" s="481"/>
      <c r="F74" s="719" t="str">
        <f t="shared" si="0"/>
        <v/>
      </c>
      <c r="G74" s="734"/>
      <c r="H74" s="735"/>
      <c r="I74" s="734"/>
      <c r="J74" s="735"/>
      <c r="K74" s="481"/>
      <c r="L74" s="481"/>
      <c r="M74" s="481"/>
      <c r="N74" s="736"/>
      <c r="O74" s="701"/>
      <c r="P74" s="702"/>
      <c r="Q74" s="703"/>
      <c r="R74" s="720"/>
      <c r="S74" s="720"/>
      <c r="T74" s="480"/>
      <c r="U74" s="720"/>
      <c r="V74" s="720"/>
      <c r="W74" s="730"/>
      <c r="X74" s="304" t="s">
        <v>114</v>
      </c>
      <c r="Y74" s="481"/>
      <c r="Z74" s="481"/>
      <c r="AA74" s="481"/>
    </row>
    <row r="75" spans="1:27" ht="14.25" thickTop="1" thickBot="1" x14ac:dyDescent="0.25">
      <c r="A75" s="481"/>
      <c r="B75" s="733"/>
      <c r="C75" s="404" t="s">
        <v>139</v>
      </c>
      <c r="D75" s="481"/>
      <c r="E75" s="481"/>
      <c r="F75" s="719" t="str">
        <f t="shared" si="0"/>
        <v/>
      </c>
      <c r="G75" s="734"/>
      <c r="H75" s="735"/>
      <c r="I75" s="734"/>
      <c r="J75" s="735"/>
      <c r="K75" s="481"/>
      <c r="L75" s="481"/>
      <c r="M75" s="481"/>
      <c r="N75" s="736"/>
      <c r="O75" s="701"/>
      <c r="P75" s="702"/>
      <c r="Q75" s="703"/>
      <c r="R75" s="720"/>
      <c r="S75" s="720"/>
      <c r="T75" s="480"/>
      <c r="U75" s="720"/>
      <c r="V75" s="720"/>
      <c r="W75" s="730"/>
      <c r="X75" s="304" t="s">
        <v>114</v>
      </c>
      <c r="Y75" s="481"/>
      <c r="Z75" s="481"/>
      <c r="AA75" s="481"/>
    </row>
    <row r="76" spans="1:27" ht="14.25" thickTop="1" thickBot="1" x14ac:dyDescent="0.25">
      <c r="A76" s="481"/>
      <c r="B76" s="733"/>
      <c r="C76" s="404" t="s">
        <v>139</v>
      </c>
      <c r="D76" s="481"/>
      <c r="E76" s="481"/>
      <c r="F76" s="719" t="str">
        <f t="shared" si="0"/>
        <v/>
      </c>
      <c r="G76" s="734"/>
      <c r="H76" s="735"/>
      <c r="I76" s="734"/>
      <c r="J76" s="735"/>
      <c r="K76" s="481"/>
      <c r="L76" s="481"/>
      <c r="M76" s="481"/>
      <c r="N76" s="736"/>
      <c r="O76" s="701"/>
      <c r="P76" s="702"/>
      <c r="Q76" s="703"/>
      <c r="R76" s="720"/>
      <c r="S76" s="720"/>
      <c r="T76" s="480"/>
      <c r="U76" s="720"/>
      <c r="V76" s="720"/>
      <c r="W76" s="730"/>
      <c r="X76" s="304" t="s">
        <v>114</v>
      </c>
      <c r="Y76" s="481"/>
      <c r="Z76" s="481"/>
      <c r="AA76" s="481"/>
    </row>
    <row r="77" spans="1:27" ht="14.25" thickTop="1" thickBot="1" x14ac:dyDescent="0.25">
      <c r="A77" s="481"/>
      <c r="B77" s="733"/>
      <c r="C77" s="404" t="s">
        <v>139</v>
      </c>
      <c r="D77" s="481"/>
      <c r="E77" s="481"/>
      <c r="F77" s="719" t="str">
        <f t="shared" si="0"/>
        <v/>
      </c>
      <c r="G77" s="734"/>
      <c r="H77" s="735"/>
      <c r="I77" s="734"/>
      <c r="J77" s="735"/>
      <c r="K77" s="481"/>
      <c r="L77" s="481"/>
      <c r="M77" s="481"/>
      <c r="N77" s="736"/>
      <c r="O77" s="701"/>
      <c r="P77" s="702"/>
      <c r="Q77" s="703"/>
      <c r="R77" s="720"/>
      <c r="S77" s="720"/>
      <c r="T77" s="480"/>
      <c r="U77" s="720"/>
      <c r="V77" s="720"/>
      <c r="W77" s="730"/>
      <c r="X77" s="304" t="s">
        <v>114</v>
      </c>
      <c r="Y77" s="481"/>
      <c r="Z77" s="481"/>
      <c r="AA77" s="481"/>
    </row>
    <row r="78" spans="1:27" ht="14.25" thickTop="1" thickBot="1" x14ac:dyDescent="0.25">
      <c r="A78" s="481"/>
      <c r="B78" s="733"/>
      <c r="C78" s="404" t="s">
        <v>139</v>
      </c>
      <c r="D78" s="481"/>
      <c r="E78" s="481"/>
      <c r="F78" s="719" t="str">
        <f t="shared" si="0"/>
        <v/>
      </c>
      <c r="G78" s="734"/>
      <c r="H78" s="735"/>
      <c r="I78" s="734"/>
      <c r="J78" s="735"/>
      <c r="K78" s="481"/>
      <c r="L78" s="481"/>
      <c r="M78" s="481"/>
      <c r="N78" s="736"/>
      <c r="O78" s="701"/>
      <c r="P78" s="702"/>
      <c r="Q78" s="703"/>
      <c r="R78" s="720"/>
      <c r="S78" s="720"/>
      <c r="T78" s="480"/>
      <c r="U78" s="720"/>
      <c r="V78" s="720"/>
      <c r="W78" s="730"/>
      <c r="X78" s="304" t="s">
        <v>114</v>
      </c>
      <c r="Y78" s="481"/>
      <c r="Z78" s="481"/>
      <c r="AA78" s="481"/>
    </row>
    <row r="79" spans="1:27" ht="14.25" thickTop="1" thickBot="1" x14ac:dyDescent="0.25">
      <c r="A79" s="481"/>
      <c r="B79" s="733"/>
      <c r="C79" s="404" t="s">
        <v>139</v>
      </c>
      <c r="D79" s="481"/>
      <c r="E79" s="481"/>
      <c r="F79" s="719" t="str">
        <f t="shared" si="0"/>
        <v/>
      </c>
      <c r="G79" s="734"/>
      <c r="H79" s="735"/>
      <c r="I79" s="734"/>
      <c r="J79" s="735"/>
      <c r="K79" s="481"/>
      <c r="L79" s="481"/>
      <c r="M79" s="481"/>
      <c r="N79" s="736"/>
      <c r="O79" s="701"/>
      <c r="P79" s="702"/>
      <c r="Q79" s="703"/>
      <c r="R79" s="720"/>
      <c r="S79" s="720"/>
      <c r="T79" s="480"/>
      <c r="U79" s="720"/>
      <c r="V79" s="720"/>
      <c r="W79" s="730"/>
      <c r="X79" s="304" t="s">
        <v>114</v>
      </c>
      <c r="Y79" s="481"/>
      <c r="Z79" s="481"/>
      <c r="AA79" s="481"/>
    </row>
    <row r="80" spans="1:27" ht="14.25" thickTop="1" thickBot="1" x14ac:dyDescent="0.25">
      <c r="A80" s="481"/>
      <c r="B80" s="733"/>
      <c r="C80" s="404" t="s">
        <v>139</v>
      </c>
      <c r="D80" s="481"/>
      <c r="E80" s="481"/>
      <c r="F80" s="719" t="str">
        <f t="shared" si="0"/>
        <v/>
      </c>
      <c r="G80" s="734"/>
      <c r="H80" s="735"/>
      <c r="I80" s="734"/>
      <c r="J80" s="735"/>
      <c r="K80" s="481"/>
      <c r="L80" s="481"/>
      <c r="M80" s="481"/>
      <c r="N80" s="736"/>
      <c r="O80" s="701">
        <f t="shared" ref="O80:O101" si="1">IF((H80+J80)&gt;5000,"G",IF((H80+J80)&gt;1000,"F", IF((H80+J80)&gt;300,"E",IF((H80+J80)&gt;100,"D",IF((H80+J80)&gt;10,"C",IF((H80+J80)&gt;0.3,"B",IF((H80+J80)&gt;0,"A",)))))))</f>
        <v>0</v>
      </c>
      <c r="P80" s="702"/>
      <c r="Q80" s="703"/>
      <c r="R80" s="720"/>
      <c r="S80" s="720"/>
      <c r="T80" s="480"/>
      <c r="U80" s="720"/>
      <c r="V80" s="720"/>
      <c r="W80" s="730"/>
      <c r="X80" s="304" t="s">
        <v>114</v>
      </c>
      <c r="Y80" s="481"/>
      <c r="Z80" s="481"/>
      <c r="AA80" s="481"/>
    </row>
    <row r="81" spans="1:27" ht="14.25" thickTop="1" thickBot="1" x14ac:dyDescent="0.25">
      <c r="A81" s="481"/>
      <c r="B81" s="733"/>
      <c r="C81" s="404" t="s">
        <v>139</v>
      </c>
      <c r="D81" s="481"/>
      <c r="E81" s="481"/>
      <c r="F81" s="719" t="str">
        <f t="shared" ref="F81:F101" si="2">IF(B81="","",F80+1)</f>
        <v/>
      </c>
      <c r="G81" s="734"/>
      <c r="H81" s="735"/>
      <c r="I81" s="734"/>
      <c r="J81" s="735"/>
      <c r="K81" s="481"/>
      <c r="L81" s="481"/>
      <c r="M81" s="481"/>
      <c r="N81" s="736"/>
      <c r="O81" s="701">
        <f t="shared" si="1"/>
        <v>0</v>
      </c>
      <c r="P81" s="702"/>
      <c r="Q81" s="703"/>
      <c r="R81" s="720"/>
      <c r="S81" s="720"/>
      <c r="T81" s="480"/>
      <c r="U81" s="720"/>
      <c r="V81" s="720"/>
      <c r="W81" s="730"/>
      <c r="X81" s="304" t="s">
        <v>114</v>
      </c>
      <c r="Y81" s="481"/>
      <c r="Z81" s="481"/>
      <c r="AA81" s="481"/>
    </row>
    <row r="82" spans="1:27" ht="14.25" thickTop="1" thickBot="1" x14ac:dyDescent="0.25">
      <c r="A82" s="481"/>
      <c r="B82" s="733"/>
      <c r="C82" s="404" t="s">
        <v>139</v>
      </c>
      <c r="D82" s="481"/>
      <c r="E82" s="481"/>
      <c r="F82" s="719" t="str">
        <f t="shared" si="2"/>
        <v/>
      </c>
      <c r="G82" s="734"/>
      <c r="H82" s="735"/>
      <c r="I82" s="734"/>
      <c r="J82" s="735"/>
      <c r="K82" s="481"/>
      <c r="L82" s="481"/>
      <c r="M82" s="481"/>
      <c r="N82" s="736"/>
      <c r="O82" s="701">
        <f t="shared" si="1"/>
        <v>0</v>
      </c>
      <c r="P82" s="702"/>
      <c r="Q82" s="703"/>
      <c r="R82" s="720"/>
      <c r="S82" s="720"/>
      <c r="T82" s="480"/>
      <c r="U82" s="720"/>
      <c r="V82" s="720"/>
      <c r="W82" s="730"/>
      <c r="X82" s="304" t="s">
        <v>114</v>
      </c>
      <c r="Y82" s="481"/>
      <c r="Z82" s="481"/>
      <c r="AA82" s="481"/>
    </row>
    <row r="83" spans="1:27" ht="14.25" thickTop="1" thickBot="1" x14ac:dyDescent="0.25">
      <c r="A83" s="481"/>
      <c r="B83" s="733"/>
      <c r="C83" s="404" t="s">
        <v>139</v>
      </c>
      <c r="D83" s="481"/>
      <c r="E83" s="481"/>
      <c r="F83" s="719" t="str">
        <f t="shared" si="2"/>
        <v/>
      </c>
      <c r="G83" s="734"/>
      <c r="H83" s="735"/>
      <c r="I83" s="734"/>
      <c r="J83" s="735"/>
      <c r="K83" s="481"/>
      <c r="L83" s="481"/>
      <c r="M83" s="481"/>
      <c r="N83" s="736"/>
      <c r="O83" s="701">
        <f t="shared" si="1"/>
        <v>0</v>
      </c>
      <c r="P83" s="702"/>
      <c r="Q83" s="703"/>
      <c r="R83" s="720"/>
      <c r="S83" s="720"/>
      <c r="T83" s="480"/>
      <c r="U83" s="720"/>
      <c r="V83" s="720"/>
      <c r="W83" s="730"/>
      <c r="X83" s="304" t="s">
        <v>114</v>
      </c>
      <c r="Y83" s="481"/>
      <c r="Z83" s="481"/>
      <c r="AA83" s="481"/>
    </row>
    <row r="84" spans="1:27" ht="14.25" thickTop="1" thickBot="1" x14ac:dyDescent="0.25">
      <c r="A84" s="481"/>
      <c r="B84" s="733"/>
      <c r="C84" s="404" t="s">
        <v>139</v>
      </c>
      <c r="D84" s="481"/>
      <c r="E84" s="481"/>
      <c r="F84" s="719" t="str">
        <f t="shared" si="2"/>
        <v/>
      </c>
      <c r="G84" s="734"/>
      <c r="H84" s="735"/>
      <c r="I84" s="734"/>
      <c r="J84" s="735"/>
      <c r="K84" s="481"/>
      <c r="L84" s="481"/>
      <c r="M84" s="481"/>
      <c r="N84" s="736"/>
      <c r="O84" s="701">
        <f t="shared" si="1"/>
        <v>0</v>
      </c>
      <c r="P84" s="702"/>
      <c r="Q84" s="703"/>
      <c r="R84" s="720"/>
      <c r="S84" s="720"/>
      <c r="T84" s="480"/>
      <c r="U84" s="720"/>
      <c r="V84" s="720"/>
      <c r="W84" s="730"/>
      <c r="X84" s="304" t="s">
        <v>114</v>
      </c>
      <c r="Y84" s="481"/>
      <c r="Z84" s="481"/>
      <c r="AA84" s="481"/>
    </row>
    <row r="85" spans="1:27" ht="14.25" thickTop="1" thickBot="1" x14ac:dyDescent="0.25">
      <c r="A85" s="481"/>
      <c r="B85" s="733"/>
      <c r="C85" s="404" t="s">
        <v>139</v>
      </c>
      <c r="D85" s="481"/>
      <c r="E85" s="481"/>
      <c r="F85" s="719" t="str">
        <f t="shared" si="2"/>
        <v/>
      </c>
      <c r="G85" s="734"/>
      <c r="H85" s="735"/>
      <c r="I85" s="734"/>
      <c r="J85" s="735"/>
      <c r="K85" s="481"/>
      <c r="L85" s="481"/>
      <c r="M85" s="481"/>
      <c r="N85" s="736"/>
      <c r="O85" s="701">
        <f t="shared" si="1"/>
        <v>0</v>
      </c>
      <c r="P85" s="702"/>
      <c r="Q85" s="703"/>
      <c r="R85" s="720"/>
      <c r="S85" s="720"/>
      <c r="T85" s="480"/>
      <c r="U85" s="720"/>
      <c r="V85" s="720"/>
      <c r="W85" s="730"/>
      <c r="X85" s="304" t="s">
        <v>114</v>
      </c>
      <c r="Y85" s="481"/>
      <c r="Z85" s="481"/>
      <c r="AA85" s="481"/>
    </row>
    <row r="86" spans="1:27" ht="14.25" thickTop="1" thickBot="1" x14ac:dyDescent="0.25">
      <c r="A86" s="481"/>
      <c r="B86" s="733"/>
      <c r="C86" s="404" t="s">
        <v>139</v>
      </c>
      <c r="D86" s="481"/>
      <c r="E86" s="481"/>
      <c r="F86" s="719" t="str">
        <f t="shared" si="2"/>
        <v/>
      </c>
      <c r="G86" s="734"/>
      <c r="H86" s="735"/>
      <c r="I86" s="734"/>
      <c r="J86" s="735"/>
      <c r="K86" s="481"/>
      <c r="L86" s="481"/>
      <c r="M86" s="481"/>
      <c r="N86" s="736"/>
      <c r="O86" s="701">
        <f t="shared" si="1"/>
        <v>0</v>
      </c>
      <c r="P86" s="702"/>
      <c r="Q86" s="703"/>
      <c r="R86" s="720"/>
      <c r="S86" s="720"/>
      <c r="T86" s="480"/>
      <c r="U86" s="720"/>
      <c r="V86" s="720"/>
      <c r="W86" s="730"/>
      <c r="X86" s="304" t="s">
        <v>114</v>
      </c>
      <c r="Y86" s="481"/>
      <c r="Z86" s="481"/>
      <c r="AA86" s="481"/>
    </row>
    <row r="87" spans="1:27" ht="14.25" thickTop="1" thickBot="1" x14ac:dyDescent="0.25">
      <c r="A87" s="481"/>
      <c r="B87" s="733"/>
      <c r="C87" s="404" t="s">
        <v>139</v>
      </c>
      <c r="D87" s="481"/>
      <c r="E87" s="481"/>
      <c r="F87" s="719" t="str">
        <f t="shared" si="2"/>
        <v/>
      </c>
      <c r="G87" s="734"/>
      <c r="H87" s="735"/>
      <c r="I87" s="734"/>
      <c r="J87" s="735"/>
      <c r="K87" s="481"/>
      <c r="L87" s="481"/>
      <c r="M87" s="481"/>
      <c r="N87" s="736"/>
      <c r="O87" s="701">
        <f t="shared" si="1"/>
        <v>0</v>
      </c>
      <c r="P87" s="702"/>
      <c r="Q87" s="703"/>
      <c r="R87" s="720"/>
      <c r="S87" s="720"/>
      <c r="T87" s="480"/>
      <c r="U87" s="720"/>
      <c r="V87" s="720"/>
      <c r="W87" s="730"/>
      <c r="X87" s="304" t="s">
        <v>114</v>
      </c>
      <c r="Y87" s="481"/>
      <c r="Z87" s="481"/>
      <c r="AA87" s="481"/>
    </row>
    <row r="88" spans="1:27" ht="14.25" thickTop="1" thickBot="1" x14ac:dyDescent="0.25">
      <c r="A88" s="481"/>
      <c r="B88" s="733"/>
      <c r="C88" s="404" t="s">
        <v>139</v>
      </c>
      <c r="D88" s="481"/>
      <c r="E88" s="481"/>
      <c r="F88" s="719" t="str">
        <f t="shared" si="2"/>
        <v/>
      </c>
      <c r="G88" s="734"/>
      <c r="H88" s="735"/>
      <c r="I88" s="734"/>
      <c r="J88" s="735"/>
      <c r="K88" s="481"/>
      <c r="L88" s="481"/>
      <c r="M88" s="481"/>
      <c r="N88" s="736"/>
      <c r="O88" s="701">
        <f t="shared" si="1"/>
        <v>0</v>
      </c>
      <c r="P88" s="702"/>
      <c r="Q88" s="703"/>
      <c r="R88" s="720"/>
      <c r="S88" s="720"/>
      <c r="T88" s="480"/>
      <c r="U88" s="720"/>
      <c r="V88" s="720"/>
      <c r="W88" s="730"/>
      <c r="X88" s="304" t="s">
        <v>114</v>
      </c>
      <c r="Y88" s="481"/>
      <c r="Z88" s="481"/>
      <c r="AA88" s="481"/>
    </row>
    <row r="89" spans="1:27" ht="14.25" thickTop="1" thickBot="1" x14ac:dyDescent="0.25">
      <c r="A89" s="481"/>
      <c r="B89" s="733"/>
      <c r="C89" s="404" t="s">
        <v>139</v>
      </c>
      <c r="D89" s="481"/>
      <c r="E89" s="481"/>
      <c r="F89" s="719" t="str">
        <f t="shared" si="2"/>
        <v/>
      </c>
      <c r="G89" s="734"/>
      <c r="H89" s="735"/>
      <c r="I89" s="734"/>
      <c r="J89" s="735"/>
      <c r="K89" s="481"/>
      <c r="L89" s="481"/>
      <c r="M89" s="481"/>
      <c r="N89" s="736"/>
      <c r="O89" s="701">
        <f t="shared" si="1"/>
        <v>0</v>
      </c>
      <c r="P89" s="702"/>
      <c r="Q89" s="703"/>
      <c r="R89" s="720"/>
      <c r="S89" s="720"/>
      <c r="T89" s="480"/>
      <c r="U89" s="720"/>
      <c r="V89" s="720"/>
      <c r="W89" s="730"/>
      <c r="X89" s="304" t="s">
        <v>114</v>
      </c>
      <c r="Y89" s="481"/>
      <c r="Z89" s="481"/>
      <c r="AA89" s="481"/>
    </row>
    <row r="90" spans="1:27" ht="14.25" thickTop="1" thickBot="1" x14ac:dyDescent="0.25">
      <c r="A90" s="481"/>
      <c r="B90" s="733"/>
      <c r="C90" s="404" t="s">
        <v>139</v>
      </c>
      <c r="D90" s="481"/>
      <c r="E90" s="481"/>
      <c r="F90" s="719" t="str">
        <f t="shared" si="2"/>
        <v/>
      </c>
      <c r="G90" s="734"/>
      <c r="H90" s="735"/>
      <c r="I90" s="734"/>
      <c r="J90" s="735"/>
      <c r="K90" s="481"/>
      <c r="L90" s="481"/>
      <c r="M90" s="481"/>
      <c r="N90" s="736"/>
      <c r="O90" s="701">
        <f t="shared" si="1"/>
        <v>0</v>
      </c>
      <c r="P90" s="702"/>
      <c r="Q90" s="703"/>
      <c r="R90" s="720"/>
      <c r="S90" s="720"/>
      <c r="T90" s="480"/>
      <c r="U90" s="720"/>
      <c r="V90" s="720"/>
      <c r="W90" s="730"/>
      <c r="X90" s="304" t="s">
        <v>114</v>
      </c>
      <c r="Y90" s="481"/>
      <c r="Z90" s="481"/>
      <c r="AA90" s="481"/>
    </row>
    <row r="91" spans="1:27" ht="14.25" thickTop="1" thickBot="1" x14ac:dyDescent="0.25">
      <c r="A91" s="481"/>
      <c r="B91" s="733"/>
      <c r="C91" s="404" t="s">
        <v>139</v>
      </c>
      <c r="D91" s="481"/>
      <c r="E91" s="481"/>
      <c r="F91" s="719" t="str">
        <f t="shared" si="2"/>
        <v/>
      </c>
      <c r="G91" s="734"/>
      <c r="H91" s="735"/>
      <c r="I91" s="734"/>
      <c r="J91" s="735"/>
      <c r="K91" s="481"/>
      <c r="L91" s="481"/>
      <c r="M91" s="481"/>
      <c r="N91" s="736"/>
      <c r="O91" s="701">
        <f t="shared" si="1"/>
        <v>0</v>
      </c>
      <c r="P91" s="702"/>
      <c r="Q91" s="703"/>
      <c r="R91" s="720"/>
      <c r="S91" s="720"/>
      <c r="T91" s="480"/>
      <c r="U91" s="720"/>
      <c r="V91" s="720"/>
      <c r="W91" s="730"/>
      <c r="X91" s="304" t="s">
        <v>114</v>
      </c>
      <c r="Y91" s="481"/>
      <c r="Z91" s="481"/>
      <c r="AA91" s="481"/>
    </row>
    <row r="92" spans="1:27" ht="14.25" thickTop="1" thickBot="1" x14ac:dyDescent="0.25">
      <c r="A92" s="481"/>
      <c r="B92" s="733"/>
      <c r="C92" s="404" t="s">
        <v>139</v>
      </c>
      <c r="D92" s="481"/>
      <c r="E92" s="481"/>
      <c r="F92" s="719" t="str">
        <f t="shared" si="2"/>
        <v/>
      </c>
      <c r="G92" s="734"/>
      <c r="H92" s="735"/>
      <c r="I92" s="734"/>
      <c r="J92" s="735"/>
      <c r="K92" s="481"/>
      <c r="L92" s="481"/>
      <c r="M92" s="481"/>
      <c r="N92" s="736"/>
      <c r="O92" s="701">
        <f t="shared" si="1"/>
        <v>0</v>
      </c>
      <c r="P92" s="702"/>
      <c r="Q92" s="703"/>
      <c r="R92" s="720"/>
      <c r="S92" s="720"/>
      <c r="T92" s="480"/>
      <c r="U92" s="720"/>
      <c r="V92" s="720"/>
      <c r="W92" s="730"/>
      <c r="X92" s="304" t="s">
        <v>114</v>
      </c>
      <c r="Y92" s="481"/>
      <c r="Z92" s="481"/>
      <c r="AA92" s="481"/>
    </row>
    <row r="93" spans="1:27" ht="14.25" thickTop="1" thickBot="1" x14ac:dyDescent="0.25">
      <c r="A93" s="481"/>
      <c r="B93" s="733"/>
      <c r="C93" s="404" t="s">
        <v>139</v>
      </c>
      <c r="D93" s="481"/>
      <c r="E93" s="481"/>
      <c r="F93" s="719" t="str">
        <f t="shared" si="2"/>
        <v/>
      </c>
      <c r="G93" s="734"/>
      <c r="H93" s="735"/>
      <c r="I93" s="734"/>
      <c r="J93" s="735"/>
      <c r="K93" s="481"/>
      <c r="L93" s="481"/>
      <c r="M93" s="481"/>
      <c r="N93" s="736"/>
      <c r="O93" s="701">
        <f t="shared" si="1"/>
        <v>0</v>
      </c>
      <c r="P93" s="702"/>
      <c r="Q93" s="703"/>
      <c r="R93" s="720"/>
      <c r="S93" s="720"/>
      <c r="T93" s="480"/>
      <c r="U93" s="720"/>
      <c r="V93" s="720"/>
      <c r="W93" s="730"/>
      <c r="X93" s="304" t="s">
        <v>114</v>
      </c>
      <c r="Y93" s="481"/>
      <c r="Z93" s="481"/>
      <c r="AA93" s="481"/>
    </row>
    <row r="94" spans="1:27" ht="14.25" thickTop="1" thickBot="1" x14ac:dyDescent="0.25">
      <c r="A94" s="481"/>
      <c r="B94" s="733"/>
      <c r="C94" s="404" t="s">
        <v>139</v>
      </c>
      <c r="D94" s="481"/>
      <c r="E94" s="481"/>
      <c r="F94" s="719" t="str">
        <f t="shared" si="2"/>
        <v/>
      </c>
      <c r="G94" s="734"/>
      <c r="H94" s="735"/>
      <c r="I94" s="734"/>
      <c r="J94" s="735"/>
      <c r="K94" s="481"/>
      <c r="L94" s="481"/>
      <c r="M94" s="481"/>
      <c r="N94" s="736"/>
      <c r="O94" s="701">
        <f t="shared" si="1"/>
        <v>0</v>
      </c>
      <c r="P94" s="702"/>
      <c r="Q94" s="703"/>
      <c r="R94" s="720"/>
      <c r="S94" s="720"/>
      <c r="T94" s="480"/>
      <c r="U94" s="720"/>
      <c r="V94" s="720"/>
      <c r="W94" s="730"/>
      <c r="X94" s="304" t="s">
        <v>114</v>
      </c>
      <c r="Y94" s="481"/>
      <c r="Z94" s="481"/>
      <c r="AA94" s="481"/>
    </row>
    <row r="95" spans="1:27" ht="14.25" thickTop="1" thickBot="1" x14ac:dyDescent="0.25">
      <c r="A95" s="481"/>
      <c r="B95" s="733"/>
      <c r="C95" s="404" t="s">
        <v>139</v>
      </c>
      <c r="D95" s="481"/>
      <c r="E95" s="481"/>
      <c r="F95" s="719" t="str">
        <f t="shared" si="2"/>
        <v/>
      </c>
      <c r="G95" s="734"/>
      <c r="H95" s="735"/>
      <c r="I95" s="734"/>
      <c r="J95" s="735"/>
      <c r="K95" s="481"/>
      <c r="L95" s="481"/>
      <c r="M95" s="481"/>
      <c r="N95" s="736"/>
      <c r="O95" s="701">
        <f t="shared" si="1"/>
        <v>0</v>
      </c>
      <c r="P95" s="702"/>
      <c r="Q95" s="703"/>
      <c r="R95" s="720"/>
      <c r="S95" s="720"/>
      <c r="T95" s="480"/>
      <c r="U95" s="720"/>
      <c r="V95" s="720"/>
      <c r="W95" s="730"/>
      <c r="X95" s="304" t="s">
        <v>114</v>
      </c>
      <c r="Y95" s="481"/>
      <c r="Z95" s="481"/>
      <c r="AA95" s="481"/>
    </row>
    <row r="96" spans="1:27" ht="14.25" thickTop="1" thickBot="1" x14ac:dyDescent="0.25">
      <c r="A96" s="481"/>
      <c r="B96" s="733"/>
      <c r="C96" s="404" t="s">
        <v>139</v>
      </c>
      <c r="D96" s="481"/>
      <c r="E96" s="481"/>
      <c r="F96" s="719" t="str">
        <f t="shared" si="2"/>
        <v/>
      </c>
      <c r="G96" s="734"/>
      <c r="H96" s="735"/>
      <c r="I96" s="734"/>
      <c r="J96" s="735"/>
      <c r="K96" s="481"/>
      <c r="L96" s="481"/>
      <c r="M96" s="481"/>
      <c r="N96" s="736"/>
      <c r="O96" s="701">
        <f t="shared" si="1"/>
        <v>0</v>
      </c>
      <c r="P96" s="702"/>
      <c r="Q96" s="703"/>
      <c r="R96" s="720"/>
      <c r="S96" s="720"/>
      <c r="T96" s="480"/>
      <c r="U96" s="720"/>
      <c r="V96" s="720"/>
      <c r="W96" s="730"/>
      <c r="X96" s="304" t="s">
        <v>114</v>
      </c>
      <c r="Y96" s="481"/>
      <c r="Z96" s="481"/>
      <c r="AA96" s="481"/>
    </row>
    <row r="97" spans="1:27" ht="14.25" thickTop="1" thickBot="1" x14ac:dyDescent="0.25">
      <c r="A97" s="481"/>
      <c r="B97" s="733"/>
      <c r="C97" s="404" t="s">
        <v>139</v>
      </c>
      <c r="D97" s="481"/>
      <c r="E97" s="481"/>
      <c r="F97" s="719" t="str">
        <f t="shared" si="2"/>
        <v/>
      </c>
      <c r="G97" s="734"/>
      <c r="H97" s="735"/>
      <c r="I97" s="734"/>
      <c r="J97" s="735"/>
      <c r="K97" s="481"/>
      <c r="L97" s="481"/>
      <c r="M97" s="481"/>
      <c r="N97" s="736"/>
      <c r="O97" s="701">
        <f t="shared" si="1"/>
        <v>0</v>
      </c>
      <c r="P97" s="702"/>
      <c r="Q97" s="703"/>
      <c r="R97" s="720"/>
      <c r="S97" s="720"/>
      <c r="T97" s="480"/>
      <c r="U97" s="720"/>
      <c r="V97" s="720"/>
      <c r="W97" s="730"/>
      <c r="X97" s="304" t="s">
        <v>114</v>
      </c>
      <c r="Y97" s="481"/>
      <c r="Z97" s="481"/>
      <c r="AA97" s="481"/>
    </row>
    <row r="98" spans="1:27" ht="14.25" thickTop="1" thickBot="1" x14ac:dyDescent="0.25">
      <c r="A98" s="481"/>
      <c r="B98" s="733"/>
      <c r="C98" s="404" t="s">
        <v>139</v>
      </c>
      <c r="D98" s="481"/>
      <c r="E98" s="481"/>
      <c r="F98" s="719" t="str">
        <f t="shared" si="2"/>
        <v/>
      </c>
      <c r="G98" s="734"/>
      <c r="H98" s="735"/>
      <c r="I98" s="734"/>
      <c r="J98" s="735"/>
      <c r="K98" s="481"/>
      <c r="L98" s="481"/>
      <c r="M98" s="481"/>
      <c r="N98" s="736"/>
      <c r="O98" s="701">
        <f t="shared" si="1"/>
        <v>0</v>
      </c>
      <c r="P98" s="702"/>
      <c r="Q98" s="703"/>
      <c r="R98" s="720"/>
      <c r="S98" s="720"/>
      <c r="T98" s="480"/>
      <c r="U98" s="720"/>
      <c r="V98" s="720"/>
      <c r="W98" s="730"/>
      <c r="X98" s="304" t="s">
        <v>114</v>
      </c>
      <c r="Y98" s="481"/>
      <c r="Z98" s="481"/>
      <c r="AA98" s="481"/>
    </row>
    <row r="99" spans="1:27" ht="14.25" thickTop="1" thickBot="1" x14ac:dyDescent="0.25">
      <c r="A99" s="481"/>
      <c r="B99" s="733"/>
      <c r="C99" s="404" t="s">
        <v>139</v>
      </c>
      <c r="D99" s="481"/>
      <c r="E99" s="481"/>
      <c r="F99" s="719" t="str">
        <f t="shared" si="2"/>
        <v/>
      </c>
      <c r="G99" s="734"/>
      <c r="H99" s="735"/>
      <c r="I99" s="734"/>
      <c r="J99" s="735"/>
      <c r="K99" s="481"/>
      <c r="L99" s="481"/>
      <c r="M99" s="481"/>
      <c r="N99" s="736"/>
      <c r="O99" s="701">
        <f t="shared" si="1"/>
        <v>0</v>
      </c>
      <c r="P99" s="702"/>
      <c r="Q99" s="703"/>
      <c r="R99" s="720"/>
      <c r="S99" s="720"/>
      <c r="T99" s="480"/>
      <c r="U99" s="720"/>
      <c r="V99" s="720"/>
      <c r="W99" s="730"/>
      <c r="X99" s="304" t="s">
        <v>114</v>
      </c>
      <c r="Y99" s="481"/>
      <c r="Z99" s="481"/>
      <c r="AA99" s="481"/>
    </row>
    <row r="100" spans="1:27" ht="14.25" thickTop="1" thickBot="1" x14ac:dyDescent="0.25">
      <c r="A100" s="481"/>
      <c r="B100" s="733"/>
      <c r="C100" s="404" t="s">
        <v>139</v>
      </c>
      <c r="D100" s="481"/>
      <c r="E100" s="481"/>
      <c r="F100" s="719" t="str">
        <f t="shared" si="2"/>
        <v/>
      </c>
      <c r="G100" s="734"/>
      <c r="H100" s="735"/>
      <c r="I100" s="734"/>
      <c r="J100" s="735"/>
      <c r="K100" s="481"/>
      <c r="L100" s="481"/>
      <c r="M100" s="481"/>
      <c r="N100" s="736"/>
      <c r="O100" s="701">
        <f t="shared" si="1"/>
        <v>0</v>
      </c>
      <c r="P100" s="702"/>
      <c r="Q100" s="703"/>
      <c r="R100" s="720"/>
      <c r="S100" s="720"/>
      <c r="T100" s="480"/>
      <c r="U100" s="720"/>
      <c r="V100" s="720"/>
      <c r="W100" s="730"/>
      <c r="X100" s="304" t="s">
        <v>114</v>
      </c>
      <c r="Y100" s="481"/>
      <c r="Z100" s="481"/>
      <c r="AA100" s="481"/>
    </row>
    <row r="101" spans="1:27" ht="13.5" thickTop="1" x14ac:dyDescent="0.2">
      <c r="A101" s="481"/>
      <c r="B101" s="733"/>
      <c r="C101" s="404" t="s">
        <v>139</v>
      </c>
      <c r="D101" s="481"/>
      <c r="E101" s="481"/>
      <c r="F101" s="719" t="str">
        <f t="shared" si="2"/>
        <v/>
      </c>
      <c r="G101" s="734"/>
      <c r="H101" s="735"/>
      <c r="I101" s="734"/>
      <c r="J101" s="735"/>
      <c r="K101" s="481"/>
      <c r="L101" s="481"/>
      <c r="M101" s="481"/>
      <c r="N101" s="736"/>
      <c r="O101" s="701">
        <f t="shared" si="1"/>
        <v>0</v>
      </c>
      <c r="P101" s="702"/>
      <c r="Q101" s="703"/>
      <c r="R101" s="720"/>
      <c r="S101" s="720"/>
      <c r="T101" s="480"/>
      <c r="U101" s="720"/>
      <c r="V101" s="720"/>
      <c r="W101" s="730"/>
      <c r="X101" s="304" t="s">
        <v>114</v>
      </c>
      <c r="Y101" s="481"/>
      <c r="Z101" s="481"/>
      <c r="AA101" s="481"/>
    </row>
    <row r="102" spans="1:27" x14ac:dyDescent="0.2">
      <c r="A102" s="430"/>
      <c r="B102" s="430"/>
      <c r="C102" s="430"/>
      <c r="D102" s="430"/>
      <c r="E102" s="430"/>
      <c r="F102" s="430"/>
      <c r="G102" s="692"/>
      <c r="H102" s="430"/>
      <c r="I102" s="430"/>
      <c r="J102" s="430"/>
      <c r="K102" s="430"/>
      <c r="L102" s="430"/>
      <c r="M102" s="430"/>
      <c r="N102" s="430"/>
      <c r="O102" s="693"/>
      <c r="P102" s="693"/>
      <c r="Q102" s="693"/>
      <c r="R102" s="172"/>
      <c r="S102" s="172"/>
      <c r="T102" s="172"/>
      <c r="U102" s="174"/>
      <c r="V102" s="172"/>
      <c r="W102" s="172"/>
      <c r="X102" s="173"/>
      <c r="Y102" s="173"/>
    </row>
    <row r="103" spans="1:27" x14ac:dyDescent="0.2">
      <c r="A103" s="430"/>
      <c r="B103" s="430"/>
      <c r="C103" s="430"/>
      <c r="D103" s="430"/>
      <c r="E103" s="430"/>
      <c r="F103" s="430"/>
      <c r="G103" s="692"/>
      <c r="H103" s="430"/>
      <c r="I103" s="430"/>
      <c r="J103" s="430"/>
      <c r="K103" s="430"/>
      <c r="L103" s="430"/>
      <c r="M103" s="430"/>
      <c r="N103" s="430"/>
      <c r="O103" s="693"/>
      <c r="P103" s="693"/>
      <c r="Q103" s="693"/>
      <c r="R103" s="172"/>
      <c r="S103" s="172"/>
      <c r="T103" s="172"/>
      <c r="U103" s="174"/>
      <c r="V103" s="172"/>
      <c r="W103" s="172"/>
      <c r="X103" s="173"/>
      <c r="Y103" s="173"/>
    </row>
    <row r="104" spans="1:27" x14ac:dyDescent="0.2">
      <c r="A104" s="430"/>
      <c r="B104" s="430"/>
      <c r="C104" s="430"/>
      <c r="D104" s="430"/>
      <c r="E104" s="430"/>
      <c r="F104" s="430"/>
      <c r="G104" s="692"/>
      <c r="H104" s="430"/>
      <c r="I104" s="430"/>
      <c r="J104" s="430"/>
      <c r="K104" s="430"/>
      <c r="L104" s="430"/>
      <c r="M104" s="430"/>
      <c r="N104" s="430"/>
      <c r="O104" s="693"/>
      <c r="P104" s="693"/>
      <c r="Q104" s="693"/>
      <c r="R104" s="172"/>
      <c r="S104" s="172"/>
      <c r="T104" s="172"/>
      <c r="U104" s="174"/>
      <c r="V104" s="172"/>
      <c r="W104" s="172"/>
      <c r="X104" s="173"/>
      <c r="Y104" s="173"/>
    </row>
    <row r="105" spans="1:27" x14ac:dyDescent="0.2">
      <c r="A105" s="430"/>
      <c r="B105" s="430"/>
      <c r="C105" s="430"/>
      <c r="D105" s="430"/>
      <c r="E105" s="430"/>
      <c r="F105" s="430"/>
      <c r="G105" s="692"/>
      <c r="H105" s="430"/>
      <c r="I105" s="430"/>
      <c r="J105" s="430"/>
      <c r="K105" s="430"/>
      <c r="L105" s="430"/>
      <c r="M105" s="430"/>
      <c r="N105" s="430"/>
      <c r="O105" s="693"/>
      <c r="P105" s="693"/>
      <c r="Q105" s="693"/>
      <c r="R105" s="172"/>
      <c r="S105" s="172"/>
      <c r="T105" s="172"/>
      <c r="U105" s="174"/>
      <c r="V105" s="172"/>
      <c r="W105" s="172"/>
      <c r="X105" s="173"/>
      <c r="Y105" s="173"/>
    </row>
    <row r="106" spans="1:27" x14ac:dyDescent="0.2">
      <c r="A106" s="430"/>
      <c r="B106" s="430"/>
      <c r="C106" s="430"/>
      <c r="D106" s="430"/>
      <c r="E106" s="430"/>
      <c r="F106" s="430"/>
      <c r="G106" s="692"/>
      <c r="H106" s="430"/>
      <c r="I106" s="430"/>
      <c r="J106" s="430"/>
      <c r="K106" s="430"/>
      <c r="L106" s="430"/>
      <c r="M106" s="430"/>
      <c r="N106" s="430"/>
      <c r="O106" s="693"/>
      <c r="P106" s="693"/>
      <c r="Q106" s="693"/>
      <c r="R106" s="172"/>
      <c r="S106" s="172"/>
      <c r="T106" s="172"/>
      <c r="U106" s="174"/>
      <c r="V106" s="172"/>
      <c r="W106" s="172"/>
      <c r="X106" s="173"/>
      <c r="Y106" s="173"/>
    </row>
    <row r="107" spans="1:27" x14ac:dyDescent="0.2">
      <c r="A107" s="430"/>
      <c r="B107" s="430"/>
      <c r="C107" s="430"/>
      <c r="D107" s="430"/>
      <c r="E107" s="430"/>
      <c r="F107" s="430"/>
      <c r="G107" s="692"/>
      <c r="H107" s="430"/>
      <c r="I107" s="430"/>
      <c r="J107" s="430"/>
      <c r="K107" s="430"/>
      <c r="L107" s="430"/>
      <c r="M107" s="430"/>
      <c r="N107" s="430"/>
      <c r="O107" s="693"/>
      <c r="P107" s="693"/>
      <c r="Q107" s="693"/>
      <c r="R107" s="172"/>
      <c r="S107" s="172"/>
      <c r="T107" s="172"/>
      <c r="U107" s="174"/>
      <c r="V107" s="172"/>
      <c r="W107" s="172"/>
      <c r="X107" s="173"/>
      <c r="Y107" s="173"/>
    </row>
    <row r="108" spans="1:27" x14ac:dyDescent="0.2">
      <c r="A108" s="430"/>
      <c r="B108" s="430"/>
      <c r="C108" s="430"/>
      <c r="D108" s="430"/>
      <c r="E108" s="430"/>
      <c r="F108" s="430"/>
      <c r="G108" s="692"/>
      <c r="H108" s="430"/>
      <c r="I108" s="430"/>
      <c r="J108" s="430"/>
      <c r="K108" s="430"/>
      <c r="L108" s="430"/>
      <c r="M108" s="430"/>
      <c r="N108" s="430"/>
      <c r="O108" s="693"/>
      <c r="P108" s="693"/>
      <c r="Q108" s="693"/>
      <c r="R108" s="172"/>
      <c r="S108" s="172"/>
      <c r="T108" s="172"/>
      <c r="U108" s="174"/>
      <c r="V108" s="172"/>
      <c r="W108" s="172"/>
      <c r="X108" s="173"/>
      <c r="Y108" s="173"/>
    </row>
    <row r="109" spans="1:27" x14ac:dyDescent="0.2">
      <c r="A109" s="430"/>
      <c r="B109" s="430"/>
      <c r="C109" s="430"/>
      <c r="D109" s="430"/>
      <c r="E109" s="430"/>
      <c r="F109" s="430"/>
      <c r="G109" s="692"/>
      <c r="H109" s="430"/>
      <c r="I109" s="430"/>
      <c r="J109" s="430"/>
      <c r="K109" s="430"/>
      <c r="L109" s="430"/>
      <c r="M109" s="430"/>
      <c r="N109" s="430"/>
      <c r="O109" s="693"/>
      <c r="P109" s="693"/>
      <c r="Q109" s="693"/>
      <c r="R109" s="172"/>
      <c r="S109" s="172"/>
      <c r="T109" s="172"/>
      <c r="U109" s="174"/>
      <c r="V109" s="172"/>
      <c r="W109" s="172"/>
      <c r="X109" s="173"/>
      <c r="Y109" s="173"/>
    </row>
    <row r="110" spans="1:27" x14ac:dyDescent="0.2">
      <c r="A110" s="430"/>
      <c r="B110" s="430"/>
      <c r="C110" s="430"/>
      <c r="D110" s="430"/>
      <c r="E110" s="430"/>
      <c r="F110" s="430"/>
      <c r="G110" s="692"/>
      <c r="H110" s="430"/>
      <c r="I110" s="430"/>
      <c r="J110" s="430"/>
      <c r="K110" s="430"/>
      <c r="L110" s="430"/>
      <c r="M110" s="430"/>
      <c r="N110" s="430"/>
      <c r="O110" s="693"/>
      <c r="P110" s="693"/>
      <c r="Q110" s="693"/>
      <c r="R110" s="172"/>
      <c r="S110" s="172"/>
      <c r="T110" s="172"/>
      <c r="U110" s="174"/>
      <c r="V110" s="172"/>
      <c r="W110" s="172"/>
      <c r="X110" s="173"/>
      <c r="Y110" s="173"/>
    </row>
    <row r="111" spans="1:27" x14ac:dyDescent="0.2">
      <c r="A111" s="430"/>
      <c r="B111" s="430"/>
      <c r="C111" s="430"/>
      <c r="D111" s="430"/>
      <c r="E111" s="430"/>
      <c r="F111" s="430"/>
      <c r="G111" s="692"/>
      <c r="H111" s="430"/>
      <c r="I111" s="430"/>
      <c r="J111" s="430"/>
      <c r="K111" s="430"/>
      <c r="L111" s="430"/>
      <c r="M111" s="430"/>
      <c r="N111" s="430"/>
      <c r="O111" s="693"/>
      <c r="P111" s="693"/>
      <c r="Q111" s="693"/>
      <c r="R111" s="172"/>
      <c r="S111" s="172"/>
      <c r="T111" s="172"/>
      <c r="U111" s="174"/>
      <c r="V111" s="172"/>
      <c r="W111" s="172"/>
      <c r="X111" s="173"/>
      <c r="Y111" s="173"/>
    </row>
    <row r="112" spans="1:27" x14ac:dyDescent="0.2">
      <c r="A112" s="430"/>
      <c r="B112" s="430"/>
      <c r="C112" s="430"/>
      <c r="D112" s="430"/>
      <c r="E112" s="430"/>
      <c r="F112" s="430"/>
      <c r="G112" s="692"/>
      <c r="H112" s="430"/>
      <c r="I112" s="430"/>
      <c r="J112" s="430"/>
      <c r="K112" s="430"/>
      <c r="L112" s="430"/>
      <c r="M112" s="430"/>
      <c r="N112" s="430"/>
      <c r="O112" s="693"/>
      <c r="P112" s="693"/>
      <c r="Q112" s="693"/>
      <c r="R112" s="172"/>
      <c r="S112" s="172"/>
      <c r="T112" s="172"/>
      <c r="U112" s="174"/>
      <c r="V112" s="172"/>
      <c r="W112" s="172"/>
      <c r="X112" s="173"/>
      <c r="Y112" s="173"/>
    </row>
    <row r="113" spans="1:25" x14ac:dyDescent="0.2">
      <c r="A113" s="430"/>
      <c r="B113" s="430"/>
      <c r="C113" s="430"/>
      <c r="D113" s="430"/>
      <c r="E113" s="430"/>
      <c r="F113" s="430"/>
      <c r="G113" s="692"/>
      <c r="H113" s="430"/>
      <c r="I113" s="430"/>
      <c r="J113" s="430"/>
      <c r="K113" s="430"/>
      <c r="L113" s="430"/>
      <c r="M113" s="430"/>
      <c r="N113" s="430"/>
      <c r="O113" s="693"/>
      <c r="P113" s="693"/>
      <c r="Q113" s="693"/>
      <c r="R113" s="172"/>
      <c r="S113" s="172"/>
      <c r="T113" s="172"/>
      <c r="U113" s="174"/>
      <c r="V113" s="172"/>
      <c r="W113" s="172"/>
      <c r="X113" s="173"/>
      <c r="Y113" s="173"/>
    </row>
    <row r="114" spans="1:25" x14ac:dyDescent="0.2">
      <c r="A114" s="430"/>
      <c r="B114" s="430"/>
      <c r="C114" s="430"/>
      <c r="D114" s="430"/>
      <c r="E114" s="430"/>
      <c r="F114" s="430"/>
      <c r="G114" s="692"/>
      <c r="H114" s="430"/>
      <c r="I114" s="430"/>
      <c r="J114" s="430"/>
      <c r="K114" s="430"/>
      <c r="L114" s="430"/>
      <c r="M114" s="430"/>
      <c r="N114" s="430"/>
      <c r="O114" s="693"/>
      <c r="P114" s="693"/>
      <c r="Q114" s="693"/>
      <c r="R114" s="172"/>
      <c r="S114" s="172"/>
      <c r="T114" s="172"/>
      <c r="U114" s="174"/>
      <c r="V114" s="172"/>
      <c r="W114" s="172"/>
      <c r="X114" s="173"/>
      <c r="Y114" s="173"/>
    </row>
    <row r="115" spans="1:25" x14ac:dyDescent="0.2">
      <c r="A115" s="430"/>
      <c r="B115" s="430"/>
      <c r="C115" s="430"/>
      <c r="D115" s="430"/>
      <c r="E115" s="430"/>
      <c r="F115" s="430"/>
      <c r="G115" s="692"/>
      <c r="H115" s="430"/>
      <c r="I115" s="430"/>
      <c r="J115" s="430"/>
      <c r="K115" s="430"/>
      <c r="L115" s="430"/>
      <c r="M115" s="430"/>
      <c r="N115" s="430"/>
      <c r="O115" s="693"/>
      <c r="P115" s="693"/>
      <c r="Q115" s="693"/>
      <c r="R115" s="172"/>
      <c r="S115" s="172"/>
      <c r="T115" s="172"/>
      <c r="U115" s="174"/>
      <c r="V115" s="172"/>
      <c r="W115" s="172"/>
      <c r="X115" s="173"/>
      <c r="Y115" s="173"/>
    </row>
    <row r="116" spans="1:25" x14ac:dyDescent="0.2">
      <c r="A116" s="430"/>
      <c r="B116" s="430"/>
      <c r="C116" s="430"/>
      <c r="D116" s="430"/>
      <c r="E116" s="430"/>
      <c r="F116" s="430"/>
      <c r="G116" s="692"/>
      <c r="H116" s="430"/>
      <c r="I116" s="430"/>
      <c r="J116" s="430"/>
      <c r="K116" s="430"/>
      <c r="L116" s="430"/>
      <c r="M116" s="430"/>
      <c r="N116" s="430"/>
      <c r="O116" s="693"/>
      <c r="P116" s="693"/>
      <c r="Q116" s="693"/>
      <c r="R116" s="172"/>
      <c r="S116" s="172"/>
      <c r="T116" s="172"/>
      <c r="U116" s="174"/>
      <c r="V116" s="172"/>
      <c r="W116" s="172"/>
      <c r="X116" s="173"/>
      <c r="Y116" s="173"/>
    </row>
    <row r="117" spans="1:25" x14ac:dyDescent="0.2">
      <c r="A117" s="430"/>
      <c r="B117" s="430"/>
      <c r="C117" s="430"/>
      <c r="D117" s="430"/>
      <c r="E117" s="430"/>
      <c r="F117" s="430"/>
      <c r="G117" s="692"/>
      <c r="H117" s="430"/>
      <c r="I117" s="430"/>
      <c r="J117" s="430"/>
      <c r="K117" s="430"/>
      <c r="L117" s="430"/>
      <c r="M117" s="430"/>
      <c r="N117" s="430"/>
      <c r="O117" s="693"/>
      <c r="P117" s="693"/>
      <c r="Q117" s="693"/>
      <c r="R117" s="172"/>
      <c r="S117" s="172"/>
      <c r="T117" s="172"/>
      <c r="U117" s="174"/>
      <c r="V117" s="172"/>
      <c r="W117" s="172"/>
      <c r="X117" s="173"/>
      <c r="Y117" s="173"/>
    </row>
    <row r="118" spans="1:25" x14ac:dyDescent="0.2">
      <c r="A118" s="430"/>
      <c r="B118" s="430"/>
      <c r="C118" s="430"/>
      <c r="D118" s="430"/>
      <c r="E118" s="430"/>
      <c r="F118" s="430"/>
      <c r="G118" s="692"/>
      <c r="H118" s="430"/>
      <c r="I118" s="430"/>
      <c r="J118" s="430"/>
      <c r="K118" s="430"/>
      <c r="L118" s="430"/>
      <c r="M118" s="430"/>
      <c r="N118" s="430"/>
      <c r="O118" s="693"/>
      <c r="P118" s="693"/>
      <c r="Q118" s="693"/>
      <c r="R118" s="172"/>
      <c r="S118" s="172"/>
      <c r="T118" s="172"/>
      <c r="U118" s="174"/>
      <c r="V118" s="172"/>
      <c r="W118" s="172"/>
      <c r="X118" s="173"/>
      <c r="Y118" s="173"/>
    </row>
    <row r="119" spans="1:25" x14ac:dyDescent="0.2">
      <c r="A119" s="430"/>
      <c r="B119" s="430"/>
      <c r="C119" s="430"/>
      <c r="D119" s="430"/>
      <c r="E119" s="430"/>
      <c r="F119" s="430"/>
      <c r="G119" s="692"/>
      <c r="H119" s="430"/>
      <c r="I119" s="430"/>
      <c r="J119" s="430"/>
      <c r="K119" s="430"/>
      <c r="L119" s="430"/>
      <c r="M119" s="430"/>
      <c r="N119" s="430"/>
      <c r="O119" s="693"/>
      <c r="P119" s="693"/>
      <c r="Q119" s="693"/>
      <c r="R119" s="172"/>
      <c r="S119" s="172"/>
      <c r="T119" s="172"/>
      <c r="U119" s="174"/>
      <c r="V119" s="172"/>
      <c r="W119" s="172"/>
      <c r="X119" s="173"/>
      <c r="Y119" s="173"/>
    </row>
    <row r="120" spans="1:25" x14ac:dyDescent="0.2">
      <c r="A120" s="430"/>
      <c r="B120" s="430"/>
      <c r="C120" s="430"/>
      <c r="D120" s="430"/>
      <c r="E120" s="430"/>
      <c r="F120" s="430"/>
      <c r="G120" s="692"/>
      <c r="H120" s="430"/>
      <c r="I120" s="430"/>
      <c r="J120" s="430"/>
      <c r="K120" s="430"/>
      <c r="L120" s="430"/>
      <c r="M120" s="430"/>
      <c r="N120" s="430"/>
      <c r="O120" s="693"/>
      <c r="P120" s="693"/>
      <c r="Q120" s="693"/>
      <c r="R120" s="172"/>
      <c r="S120" s="172"/>
      <c r="T120" s="172"/>
      <c r="U120" s="174"/>
      <c r="V120" s="172"/>
      <c r="W120" s="172"/>
      <c r="X120" s="173"/>
      <c r="Y120" s="173"/>
    </row>
    <row r="121" spans="1:25" x14ac:dyDescent="0.2">
      <c r="A121" s="430"/>
      <c r="B121" s="430"/>
      <c r="C121" s="430"/>
      <c r="D121" s="430"/>
      <c r="E121" s="430"/>
      <c r="F121" s="430"/>
      <c r="G121" s="692"/>
      <c r="H121" s="430"/>
      <c r="I121" s="430"/>
      <c r="J121" s="430"/>
      <c r="K121" s="430"/>
      <c r="L121" s="430"/>
      <c r="M121" s="430"/>
      <c r="N121" s="430"/>
      <c r="O121" s="693"/>
      <c r="P121" s="693"/>
      <c r="Q121" s="693"/>
      <c r="R121" s="172"/>
      <c r="S121" s="172"/>
      <c r="T121" s="172"/>
      <c r="U121" s="174"/>
      <c r="V121" s="172"/>
      <c r="W121" s="172"/>
      <c r="X121" s="173"/>
      <c r="Y121" s="173"/>
    </row>
    <row r="122" spans="1:25" x14ac:dyDescent="0.2">
      <c r="A122" s="430"/>
      <c r="B122" s="430"/>
      <c r="C122" s="430"/>
      <c r="D122" s="430"/>
      <c r="E122" s="430"/>
      <c r="F122" s="430"/>
      <c r="G122" s="692"/>
      <c r="H122" s="430"/>
      <c r="I122" s="430"/>
      <c r="J122" s="430"/>
      <c r="K122" s="430"/>
      <c r="L122" s="430"/>
      <c r="M122" s="430"/>
      <c r="N122" s="430"/>
      <c r="O122" s="693"/>
      <c r="P122" s="693"/>
      <c r="Q122" s="693"/>
      <c r="R122" s="172"/>
      <c r="S122" s="172"/>
      <c r="T122" s="172"/>
      <c r="U122" s="174"/>
      <c r="V122" s="172"/>
      <c r="W122" s="172"/>
      <c r="X122" s="173"/>
      <c r="Y122" s="173"/>
    </row>
    <row r="123" spans="1:25" x14ac:dyDescent="0.2">
      <c r="A123" s="430"/>
      <c r="B123" s="430"/>
      <c r="C123" s="430"/>
      <c r="D123" s="430"/>
      <c r="E123" s="430"/>
      <c r="F123" s="430"/>
      <c r="G123" s="692"/>
      <c r="H123" s="430"/>
      <c r="I123" s="430"/>
      <c r="J123" s="430"/>
      <c r="K123" s="430"/>
      <c r="L123" s="430"/>
      <c r="M123" s="430"/>
      <c r="N123" s="430"/>
      <c r="O123" s="693"/>
      <c r="P123" s="693"/>
      <c r="Q123" s="693"/>
      <c r="R123" s="172"/>
      <c r="S123" s="172"/>
      <c r="T123" s="172"/>
      <c r="U123" s="174"/>
      <c r="V123" s="172"/>
      <c r="W123" s="172"/>
      <c r="X123" s="173"/>
      <c r="Y123" s="173"/>
    </row>
    <row r="124" spans="1:25" x14ac:dyDescent="0.2">
      <c r="A124" s="430"/>
      <c r="B124" s="430"/>
      <c r="C124" s="430"/>
      <c r="D124" s="430"/>
      <c r="E124" s="430"/>
      <c r="F124" s="430"/>
      <c r="G124" s="692"/>
      <c r="H124" s="430"/>
      <c r="I124" s="430"/>
      <c r="J124" s="430"/>
      <c r="K124" s="430"/>
      <c r="L124" s="430"/>
      <c r="M124" s="430"/>
      <c r="N124" s="430"/>
      <c r="O124" s="693"/>
      <c r="P124" s="693"/>
      <c r="Q124" s="693"/>
      <c r="R124" s="172"/>
      <c r="S124" s="172"/>
      <c r="T124" s="172"/>
      <c r="U124" s="174"/>
      <c r="V124" s="172"/>
      <c r="W124" s="172"/>
      <c r="X124" s="173"/>
      <c r="Y124" s="173"/>
    </row>
    <row r="125" spans="1:25" x14ac:dyDescent="0.2">
      <c r="A125" s="430"/>
      <c r="B125" s="430"/>
      <c r="C125" s="430"/>
      <c r="D125" s="430"/>
      <c r="E125" s="430"/>
      <c r="F125" s="430"/>
      <c r="G125" s="692"/>
      <c r="H125" s="430"/>
      <c r="I125" s="430"/>
      <c r="J125" s="430"/>
      <c r="K125" s="430"/>
      <c r="L125" s="430"/>
      <c r="M125" s="430"/>
      <c r="N125" s="430"/>
      <c r="O125" s="693"/>
      <c r="P125" s="693"/>
      <c r="Q125" s="693"/>
      <c r="R125" s="172"/>
      <c r="S125" s="172"/>
      <c r="T125" s="172"/>
      <c r="U125" s="174"/>
      <c r="V125" s="172"/>
      <c r="W125" s="172"/>
      <c r="X125" s="173"/>
      <c r="Y125" s="173"/>
    </row>
    <row r="126" spans="1:25" x14ac:dyDescent="0.2">
      <c r="A126" s="430"/>
      <c r="B126" s="430"/>
      <c r="C126" s="430"/>
      <c r="D126" s="430"/>
      <c r="E126" s="430"/>
      <c r="F126" s="430"/>
      <c r="G126" s="692"/>
      <c r="H126" s="430"/>
      <c r="I126" s="430"/>
      <c r="J126" s="430"/>
      <c r="K126" s="430"/>
      <c r="L126" s="430"/>
      <c r="M126" s="430"/>
      <c r="N126" s="430"/>
      <c r="O126" s="693"/>
      <c r="P126" s="693"/>
      <c r="Q126" s="693"/>
      <c r="R126" s="172"/>
      <c r="S126" s="172"/>
      <c r="T126" s="172"/>
      <c r="U126" s="174"/>
      <c r="V126" s="172"/>
      <c r="W126" s="172"/>
      <c r="X126" s="173"/>
      <c r="Y126" s="173"/>
    </row>
    <row r="127" spans="1:25" x14ac:dyDescent="0.2">
      <c r="A127" s="430"/>
      <c r="B127" s="430"/>
      <c r="C127" s="430"/>
      <c r="D127" s="430"/>
      <c r="E127" s="430"/>
      <c r="F127" s="430"/>
      <c r="G127" s="692"/>
      <c r="H127" s="430"/>
      <c r="I127" s="430"/>
      <c r="J127" s="430"/>
      <c r="K127" s="430"/>
      <c r="L127" s="430"/>
      <c r="M127" s="430"/>
      <c r="N127" s="430"/>
      <c r="O127" s="693"/>
      <c r="P127" s="693"/>
      <c r="Q127" s="693"/>
      <c r="R127" s="172"/>
      <c r="S127" s="172"/>
      <c r="T127" s="172"/>
      <c r="U127" s="174"/>
      <c r="V127" s="172"/>
      <c r="W127" s="172"/>
      <c r="X127" s="173"/>
      <c r="Y127" s="173"/>
    </row>
    <row r="128" spans="1:25" x14ac:dyDescent="0.2">
      <c r="A128" s="430"/>
      <c r="B128" s="430"/>
      <c r="C128" s="430"/>
      <c r="D128" s="430"/>
      <c r="E128" s="430"/>
      <c r="F128" s="430"/>
      <c r="G128" s="692"/>
      <c r="H128" s="430"/>
      <c r="I128" s="430"/>
      <c r="J128" s="430"/>
      <c r="K128" s="430"/>
      <c r="L128" s="430"/>
      <c r="M128" s="430"/>
      <c r="N128" s="430"/>
      <c r="O128" s="693"/>
      <c r="P128" s="693"/>
      <c r="Q128" s="693"/>
      <c r="R128" s="172"/>
      <c r="S128" s="172"/>
      <c r="T128" s="172"/>
      <c r="U128" s="174"/>
      <c r="V128" s="172"/>
      <c r="W128" s="172"/>
      <c r="X128" s="173"/>
      <c r="Y128" s="173"/>
    </row>
    <row r="129" spans="1:25" x14ac:dyDescent="0.2">
      <c r="A129" s="430"/>
      <c r="B129" s="430"/>
      <c r="C129" s="430"/>
      <c r="D129" s="430"/>
      <c r="E129" s="430"/>
      <c r="F129" s="430"/>
      <c r="G129" s="692"/>
      <c r="H129" s="430"/>
      <c r="I129" s="430"/>
      <c r="J129" s="430"/>
      <c r="K129" s="430"/>
      <c r="L129" s="430"/>
      <c r="M129" s="430"/>
      <c r="N129" s="430"/>
      <c r="O129" s="693"/>
      <c r="P129" s="693"/>
      <c r="Q129" s="693"/>
      <c r="R129" s="172"/>
      <c r="S129" s="172"/>
      <c r="T129" s="172"/>
      <c r="U129" s="174"/>
      <c r="V129" s="172"/>
      <c r="W129" s="172"/>
      <c r="X129" s="173"/>
      <c r="Y129" s="173"/>
    </row>
    <row r="130" spans="1:25" x14ac:dyDescent="0.2">
      <c r="A130" s="430"/>
      <c r="B130" s="430"/>
      <c r="C130" s="430"/>
      <c r="D130" s="430"/>
      <c r="E130" s="430"/>
      <c r="F130" s="430"/>
      <c r="G130" s="692"/>
      <c r="H130" s="430"/>
      <c r="I130" s="430"/>
      <c r="J130" s="430"/>
      <c r="K130" s="430"/>
      <c r="L130" s="430"/>
      <c r="M130" s="430"/>
      <c r="N130" s="430"/>
      <c r="O130" s="693"/>
      <c r="P130" s="693"/>
      <c r="Q130" s="693"/>
      <c r="R130" s="172"/>
      <c r="S130" s="172"/>
      <c r="T130" s="172"/>
      <c r="U130" s="174"/>
      <c r="V130" s="172"/>
      <c r="W130" s="172"/>
      <c r="X130" s="173"/>
      <c r="Y130" s="173"/>
    </row>
    <row r="131" spans="1:25" x14ac:dyDescent="0.2">
      <c r="A131" s="430"/>
      <c r="B131" s="430"/>
      <c r="C131" s="430"/>
      <c r="D131" s="430"/>
      <c r="E131" s="430"/>
      <c r="F131" s="430"/>
      <c r="G131" s="692"/>
      <c r="H131" s="430"/>
      <c r="I131" s="430"/>
      <c r="J131" s="430"/>
      <c r="K131" s="430"/>
      <c r="L131" s="430"/>
      <c r="M131" s="430"/>
      <c r="N131" s="430"/>
      <c r="O131" s="693"/>
      <c r="P131" s="693"/>
      <c r="Q131" s="693"/>
      <c r="R131" s="172"/>
      <c r="S131" s="172"/>
      <c r="T131" s="172"/>
      <c r="U131" s="174"/>
      <c r="V131" s="172"/>
      <c r="W131" s="172"/>
      <c r="X131" s="173"/>
      <c r="Y131" s="173"/>
    </row>
    <row r="132" spans="1:25" x14ac:dyDescent="0.2">
      <c r="A132" s="430"/>
      <c r="B132" s="430"/>
      <c r="C132" s="430"/>
      <c r="D132" s="430"/>
      <c r="E132" s="430"/>
      <c r="F132" s="430"/>
      <c r="G132" s="692"/>
      <c r="H132" s="430"/>
      <c r="I132" s="430"/>
      <c r="J132" s="430"/>
      <c r="K132" s="430"/>
      <c r="L132" s="430"/>
      <c r="M132" s="430"/>
      <c r="N132" s="430"/>
      <c r="O132" s="693"/>
      <c r="P132" s="693"/>
      <c r="Q132" s="693"/>
      <c r="R132" s="172"/>
      <c r="S132" s="172"/>
      <c r="T132" s="172"/>
      <c r="U132" s="174"/>
      <c r="V132" s="172"/>
      <c r="W132" s="172"/>
      <c r="X132" s="173"/>
      <c r="Y132" s="173"/>
    </row>
    <row r="133" spans="1:25" x14ac:dyDescent="0.2">
      <c r="A133" s="430"/>
      <c r="B133" s="430"/>
      <c r="C133" s="430"/>
      <c r="D133" s="430"/>
      <c r="E133" s="430"/>
      <c r="F133" s="430"/>
      <c r="G133" s="692"/>
      <c r="H133" s="430"/>
      <c r="I133" s="430"/>
      <c r="J133" s="430"/>
      <c r="K133" s="430"/>
      <c r="L133" s="430"/>
      <c r="M133" s="430"/>
      <c r="N133" s="430"/>
      <c r="O133" s="693"/>
      <c r="P133" s="693"/>
      <c r="Q133" s="693"/>
      <c r="R133" s="172"/>
      <c r="S133" s="172"/>
      <c r="T133" s="172"/>
      <c r="U133" s="174"/>
      <c r="V133" s="172"/>
      <c r="W133" s="172"/>
      <c r="X133" s="173"/>
      <c r="Y133" s="173"/>
    </row>
    <row r="134" spans="1:25" x14ac:dyDescent="0.2">
      <c r="A134" s="430"/>
      <c r="B134" s="430"/>
      <c r="C134" s="430"/>
      <c r="D134" s="430"/>
      <c r="E134" s="430"/>
      <c r="F134" s="430"/>
      <c r="G134" s="692"/>
      <c r="H134" s="430"/>
      <c r="I134" s="430"/>
      <c r="J134" s="430"/>
      <c r="K134" s="430"/>
      <c r="L134" s="430"/>
      <c r="M134" s="430"/>
      <c r="N134" s="430"/>
      <c r="O134" s="693"/>
      <c r="P134" s="693"/>
      <c r="Q134" s="693"/>
      <c r="R134" s="172"/>
      <c r="S134" s="172"/>
      <c r="T134" s="172"/>
      <c r="U134" s="174"/>
      <c r="V134" s="172"/>
      <c r="W134" s="172"/>
      <c r="X134" s="173"/>
      <c r="Y134" s="173"/>
    </row>
    <row r="135" spans="1:25" x14ac:dyDescent="0.2">
      <c r="A135" s="430"/>
      <c r="B135" s="430"/>
      <c r="C135" s="430"/>
      <c r="D135" s="430"/>
      <c r="E135" s="430"/>
      <c r="F135" s="430"/>
      <c r="G135" s="692"/>
      <c r="H135" s="430"/>
      <c r="I135" s="430"/>
      <c r="J135" s="430"/>
      <c r="K135" s="430"/>
      <c r="L135" s="430"/>
      <c r="M135" s="430"/>
      <c r="N135" s="430"/>
      <c r="O135" s="693"/>
      <c r="P135" s="693"/>
      <c r="Q135" s="693"/>
      <c r="R135" s="172"/>
      <c r="S135" s="172"/>
      <c r="T135" s="172"/>
      <c r="U135" s="174"/>
      <c r="V135" s="172"/>
      <c r="W135" s="172"/>
      <c r="X135" s="173"/>
      <c r="Y135" s="173"/>
    </row>
    <row r="136" spans="1:25" x14ac:dyDescent="0.2">
      <c r="A136" s="430"/>
      <c r="B136" s="430"/>
      <c r="C136" s="430"/>
      <c r="D136" s="430"/>
      <c r="E136" s="430"/>
      <c r="F136" s="430"/>
      <c r="G136" s="692"/>
      <c r="H136" s="430"/>
      <c r="I136" s="430"/>
      <c r="J136" s="430"/>
      <c r="K136" s="430"/>
      <c r="L136" s="430"/>
      <c r="M136" s="430"/>
      <c r="N136" s="430"/>
      <c r="O136" s="693"/>
      <c r="P136" s="693"/>
      <c r="Q136" s="693"/>
      <c r="R136" s="172"/>
      <c r="S136" s="172"/>
      <c r="T136" s="172"/>
      <c r="U136" s="174"/>
      <c r="V136" s="172"/>
      <c r="W136" s="172"/>
      <c r="X136" s="173"/>
      <c r="Y136" s="173"/>
    </row>
    <row r="137" spans="1:25" x14ac:dyDescent="0.2">
      <c r="A137" s="430"/>
      <c r="B137" s="430"/>
      <c r="C137" s="430"/>
      <c r="D137" s="430"/>
      <c r="E137" s="430"/>
      <c r="F137" s="430"/>
      <c r="G137" s="692"/>
      <c r="H137" s="430"/>
      <c r="I137" s="430"/>
      <c r="J137" s="430"/>
      <c r="K137" s="430"/>
      <c r="L137" s="430"/>
      <c r="M137" s="430"/>
      <c r="N137" s="430"/>
      <c r="O137" s="693"/>
      <c r="P137" s="693"/>
      <c r="Q137" s="693"/>
      <c r="R137" s="172"/>
      <c r="S137" s="172"/>
      <c r="T137" s="172"/>
      <c r="U137" s="174"/>
      <c r="V137" s="172"/>
      <c r="W137" s="172"/>
      <c r="X137" s="173"/>
      <c r="Y137" s="173"/>
    </row>
    <row r="138" spans="1:25" x14ac:dyDescent="0.2">
      <c r="A138" s="430"/>
      <c r="B138" s="430"/>
      <c r="C138" s="430"/>
      <c r="D138" s="430"/>
      <c r="E138" s="430"/>
      <c r="F138" s="430"/>
      <c r="G138" s="692"/>
      <c r="H138" s="430"/>
      <c r="I138" s="430"/>
      <c r="J138" s="430"/>
      <c r="K138" s="430"/>
      <c r="L138" s="430"/>
      <c r="M138" s="430"/>
      <c r="N138" s="430"/>
      <c r="O138" s="693"/>
      <c r="P138" s="693"/>
      <c r="Q138" s="693"/>
      <c r="R138" s="172"/>
      <c r="S138" s="172"/>
      <c r="T138" s="172"/>
      <c r="U138" s="174"/>
      <c r="V138" s="172"/>
      <c r="W138" s="172"/>
      <c r="X138" s="173"/>
      <c r="Y138" s="173"/>
    </row>
    <row r="139" spans="1:25" x14ac:dyDescent="0.2">
      <c r="A139" s="430"/>
      <c r="B139" s="430"/>
      <c r="C139" s="430"/>
      <c r="D139" s="430"/>
      <c r="E139" s="430"/>
      <c r="F139" s="430"/>
      <c r="G139" s="692"/>
      <c r="H139" s="430"/>
      <c r="I139" s="430"/>
      <c r="J139" s="430"/>
      <c r="K139" s="430"/>
      <c r="L139" s="430"/>
      <c r="M139" s="430"/>
      <c r="N139" s="430"/>
      <c r="O139" s="693"/>
      <c r="P139" s="693"/>
      <c r="Q139" s="693"/>
      <c r="R139" s="172"/>
      <c r="S139" s="172"/>
      <c r="T139" s="172"/>
      <c r="U139" s="174"/>
      <c r="V139" s="172"/>
      <c r="W139" s="172"/>
      <c r="X139" s="173"/>
      <c r="Y139" s="173"/>
    </row>
    <row r="140" spans="1:25" x14ac:dyDescent="0.2">
      <c r="A140" s="430"/>
      <c r="B140" s="430"/>
      <c r="C140" s="430"/>
      <c r="D140" s="430"/>
      <c r="E140" s="430"/>
      <c r="F140" s="430"/>
      <c r="G140" s="692"/>
      <c r="H140" s="430"/>
      <c r="I140" s="430"/>
      <c r="J140" s="430"/>
      <c r="K140" s="430"/>
      <c r="L140" s="430"/>
      <c r="M140" s="430"/>
      <c r="N140" s="430"/>
      <c r="O140" s="693"/>
      <c r="P140" s="693"/>
      <c r="Q140" s="693"/>
      <c r="R140" s="172"/>
      <c r="S140" s="172"/>
      <c r="T140" s="172"/>
      <c r="U140" s="174"/>
      <c r="V140" s="172"/>
      <c r="W140" s="172"/>
      <c r="X140" s="173"/>
      <c r="Y140" s="173"/>
    </row>
    <row r="141" spans="1:25" x14ac:dyDescent="0.2">
      <c r="A141" s="430"/>
      <c r="B141" s="430"/>
      <c r="C141" s="430"/>
      <c r="D141" s="430"/>
      <c r="E141" s="430"/>
      <c r="F141" s="430"/>
      <c r="G141" s="692"/>
      <c r="H141" s="430"/>
      <c r="I141" s="430"/>
      <c r="J141" s="430"/>
      <c r="K141" s="430"/>
      <c r="L141" s="430"/>
      <c r="M141" s="430"/>
      <c r="N141" s="430"/>
      <c r="O141" s="693"/>
      <c r="P141" s="693"/>
      <c r="Q141" s="693"/>
      <c r="R141" s="172"/>
      <c r="S141" s="172"/>
      <c r="T141" s="172"/>
      <c r="U141" s="174"/>
      <c r="V141" s="172"/>
      <c r="W141" s="172"/>
      <c r="X141" s="173"/>
      <c r="Y141" s="173"/>
    </row>
    <row r="142" spans="1:25" x14ac:dyDescent="0.2">
      <c r="A142" s="430"/>
      <c r="B142" s="430"/>
      <c r="C142" s="430"/>
      <c r="D142" s="430"/>
      <c r="E142" s="430"/>
      <c r="F142" s="430"/>
      <c r="G142" s="692"/>
      <c r="H142" s="430"/>
      <c r="I142" s="430"/>
      <c r="J142" s="430"/>
      <c r="K142" s="430"/>
      <c r="L142" s="430"/>
      <c r="M142" s="430"/>
      <c r="N142" s="430"/>
      <c r="O142" s="693"/>
      <c r="P142" s="693"/>
      <c r="Q142" s="693"/>
      <c r="R142" s="172"/>
      <c r="S142" s="172"/>
      <c r="T142" s="172"/>
      <c r="U142" s="174"/>
      <c r="V142" s="172"/>
      <c r="W142" s="172"/>
      <c r="X142" s="173"/>
      <c r="Y142" s="173"/>
    </row>
    <row r="143" spans="1:25" x14ac:dyDescent="0.2">
      <c r="A143" s="430"/>
      <c r="B143" s="430"/>
      <c r="C143" s="430"/>
      <c r="D143" s="430"/>
      <c r="E143" s="430"/>
      <c r="F143" s="430"/>
      <c r="G143" s="692"/>
      <c r="H143" s="430"/>
      <c r="I143" s="430"/>
      <c r="J143" s="430"/>
      <c r="K143" s="430"/>
      <c r="L143" s="430"/>
      <c r="M143" s="430"/>
      <c r="N143" s="430"/>
      <c r="O143" s="693"/>
      <c r="P143" s="693"/>
      <c r="Q143" s="693"/>
      <c r="R143" s="172"/>
      <c r="S143" s="172"/>
      <c r="T143" s="172"/>
      <c r="U143" s="174"/>
      <c r="V143" s="172"/>
      <c r="W143" s="172"/>
      <c r="X143" s="173"/>
      <c r="Y143" s="173"/>
    </row>
    <row r="144" spans="1:25" x14ac:dyDescent="0.2">
      <c r="A144" s="430"/>
      <c r="B144" s="430"/>
      <c r="C144" s="430"/>
      <c r="D144" s="430"/>
      <c r="E144" s="430"/>
      <c r="F144" s="430"/>
      <c r="G144" s="692"/>
      <c r="H144" s="430"/>
      <c r="I144" s="430"/>
      <c r="J144" s="430"/>
      <c r="K144" s="430"/>
      <c r="L144" s="430"/>
      <c r="M144" s="430"/>
      <c r="N144" s="430"/>
      <c r="O144" s="693"/>
      <c r="P144" s="693"/>
      <c r="Q144" s="693"/>
      <c r="R144" s="172"/>
      <c r="S144" s="172"/>
      <c r="T144" s="172"/>
      <c r="U144" s="174"/>
      <c r="V144" s="172"/>
      <c r="W144" s="172"/>
      <c r="X144" s="173"/>
      <c r="Y144" s="173"/>
    </row>
    <row r="145" spans="1:25" x14ac:dyDescent="0.2">
      <c r="A145" s="430"/>
      <c r="B145" s="430"/>
      <c r="C145" s="430"/>
      <c r="D145" s="430"/>
      <c r="E145" s="430"/>
      <c r="F145" s="430"/>
      <c r="G145" s="692"/>
      <c r="H145" s="430"/>
      <c r="I145" s="430"/>
      <c r="J145" s="430"/>
      <c r="K145" s="430"/>
      <c r="L145" s="430"/>
      <c r="M145" s="430"/>
      <c r="N145" s="430"/>
      <c r="O145" s="693"/>
      <c r="P145" s="693"/>
      <c r="Q145" s="693"/>
      <c r="R145" s="172"/>
      <c r="S145" s="172"/>
      <c r="T145" s="172"/>
      <c r="U145" s="174"/>
      <c r="V145" s="172"/>
      <c r="W145" s="172"/>
      <c r="X145" s="173"/>
      <c r="Y145" s="173"/>
    </row>
    <row r="146" spans="1:25" x14ac:dyDescent="0.2">
      <c r="A146" s="430"/>
      <c r="B146" s="430"/>
      <c r="C146" s="430"/>
      <c r="D146" s="430"/>
      <c r="E146" s="430"/>
      <c r="F146" s="430"/>
      <c r="G146" s="692"/>
      <c r="H146" s="430"/>
      <c r="I146" s="430"/>
      <c r="J146" s="430"/>
      <c r="K146" s="430"/>
      <c r="L146" s="430"/>
      <c r="M146" s="430"/>
      <c r="N146" s="430"/>
      <c r="O146" s="693"/>
      <c r="P146" s="693"/>
      <c r="Q146" s="693"/>
      <c r="R146" s="172"/>
      <c r="S146" s="172"/>
      <c r="T146" s="172"/>
      <c r="U146" s="174"/>
      <c r="V146" s="172"/>
      <c r="W146" s="172"/>
      <c r="X146" s="173"/>
      <c r="Y146" s="173"/>
    </row>
    <row r="147" spans="1:25" x14ac:dyDescent="0.2">
      <c r="A147" s="430"/>
      <c r="B147" s="430"/>
      <c r="C147" s="430"/>
      <c r="D147" s="430"/>
      <c r="E147" s="430"/>
      <c r="F147" s="430"/>
      <c r="G147" s="692"/>
      <c r="H147" s="430"/>
      <c r="I147" s="430"/>
      <c r="J147" s="430"/>
      <c r="K147" s="430"/>
      <c r="L147" s="430"/>
      <c r="M147" s="430"/>
      <c r="N147" s="430"/>
      <c r="O147" s="693"/>
      <c r="P147" s="693"/>
      <c r="Q147" s="693"/>
      <c r="R147" s="172"/>
      <c r="S147" s="172"/>
      <c r="T147" s="172"/>
      <c r="U147" s="174"/>
      <c r="V147" s="172"/>
      <c r="W147" s="172"/>
      <c r="X147" s="173"/>
      <c r="Y147" s="173"/>
    </row>
    <row r="148" spans="1:25" x14ac:dyDescent="0.2">
      <c r="A148" s="430"/>
      <c r="B148" s="430"/>
      <c r="C148" s="430"/>
      <c r="D148" s="430"/>
      <c r="E148" s="430"/>
      <c r="F148" s="430"/>
      <c r="G148" s="692"/>
      <c r="H148" s="430"/>
      <c r="I148" s="430"/>
      <c r="J148" s="430"/>
      <c r="K148" s="430"/>
      <c r="L148" s="430"/>
      <c r="M148" s="430"/>
      <c r="N148" s="430"/>
      <c r="O148" s="693"/>
      <c r="P148" s="693"/>
      <c r="Q148" s="693"/>
      <c r="R148" s="172"/>
      <c r="S148" s="172"/>
      <c r="T148" s="172"/>
      <c r="U148" s="174"/>
      <c r="V148" s="172"/>
      <c r="W148" s="172"/>
      <c r="X148" s="173"/>
      <c r="Y148" s="173"/>
    </row>
    <row r="149" spans="1:25" x14ac:dyDescent="0.2">
      <c r="A149" s="430"/>
      <c r="B149" s="430"/>
      <c r="C149" s="430"/>
      <c r="D149" s="430"/>
      <c r="E149" s="430"/>
      <c r="F149" s="430"/>
      <c r="G149" s="692"/>
      <c r="H149" s="430"/>
      <c r="I149" s="430"/>
      <c r="J149" s="430"/>
      <c r="K149" s="430"/>
      <c r="L149" s="430"/>
      <c r="M149" s="430"/>
      <c r="N149" s="430"/>
      <c r="O149" s="693"/>
      <c r="P149" s="693"/>
      <c r="Q149" s="693"/>
      <c r="R149" s="172"/>
      <c r="S149" s="172"/>
      <c r="T149" s="172"/>
      <c r="U149" s="174"/>
      <c r="V149" s="172"/>
      <c r="W149" s="172"/>
      <c r="X149" s="173"/>
      <c r="Y149" s="173"/>
    </row>
    <row r="150" spans="1:25" x14ac:dyDescent="0.2">
      <c r="A150" s="430"/>
      <c r="B150" s="430"/>
      <c r="C150" s="430"/>
      <c r="D150" s="430"/>
      <c r="E150" s="430"/>
      <c r="F150" s="430"/>
      <c r="G150" s="692"/>
      <c r="H150" s="430"/>
      <c r="I150" s="430"/>
      <c r="J150" s="430"/>
      <c r="K150" s="430"/>
      <c r="L150" s="430"/>
      <c r="M150" s="430"/>
      <c r="N150" s="430"/>
      <c r="O150" s="693"/>
      <c r="P150" s="693"/>
      <c r="Q150" s="693"/>
      <c r="R150" s="172"/>
      <c r="S150" s="172"/>
      <c r="T150" s="172"/>
      <c r="U150" s="174"/>
      <c r="V150" s="172"/>
      <c r="W150" s="172"/>
      <c r="X150" s="173"/>
      <c r="Y150" s="173"/>
    </row>
    <row r="151" spans="1:25" x14ac:dyDescent="0.2">
      <c r="A151" s="430"/>
      <c r="B151" s="430"/>
      <c r="C151" s="430"/>
      <c r="D151" s="430"/>
      <c r="E151" s="430"/>
      <c r="F151" s="430"/>
      <c r="G151" s="692"/>
      <c r="H151" s="430"/>
      <c r="I151" s="430"/>
      <c r="J151" s="430"/>
      <c r="K151" s="430"/>
      <c r="L151" s="430"/>
      <c r="M151" s="430"/>
      <c r="N151" s="430"/>
      <c r="O151" s="693"/>
      <c r="P151" s="693"/>
      <c r="Q151" s="693"/>
      <c r="R151" s="172"/>
      <c r="S151" s="172"/>
      <c r="T151" s="172"/>
      <c r="U151" s="174"/>
      <c r="V151" s="172"/>
      <c r="W151" s="172"/>
      <c r="X151" s="173"/>
      <c r="Y151" s="173"/>
    </row>
    <row r="152" spans="1:25" x14ac:dyDescent="0.2">
      <c r="A152" s="430"/>
      <c r="B152" s="430"/>
      <c r="C152" s="430"/>
      <c r="D152" s="430"/>
      <c r="E152" s="430"/>
      <c r="F152" s="430"/>
      <c r="G152" s="692"/>
      <c r="H152" s="430"/>
      <c r="I152" s="430"/>
      <c r="J152" s="430"/>
      <c r="K152" s="430"/>
      <c r="L152" s="430"/>
      <c r="M152" s="430"/>
      <c r="N152" s="430"/>
      <c r="O152" s="693"/>
      <c r="P152" s="693"/>
      <c r="Q152" s="693"/>
      <c r="R152" s="172"/>
      <c r="S152" s="172"/>
      <c r="T152" s="172"/>
      <c r="U152" s="174"/>
      <c r="V152" s="172"/>
      <c r="W152" s="172"/>
      <c r="X152" s="173"/>
      <c r="Y152" s="173"/>
    </row>
    <row r="153" spans="1:25" x14ac:dyDescent="0.2">
      <c r="A153" s="430"/>
      <c r="B153" s="430"/>
      <c r="C153" s="430"/>
      <c r="D153" s="430"/>
      <c r="E153" s="430"/>
      <c r="F153" s="430"/>
      <c r="G153" s="692"/>
      <c r="H153" s="430"/>
      <c r="I153" s="430"/>
      <c r="J153" s="430"/>
      <c r="K153" s="430"/>
      <c r="L153" s="430"/>
      <c r="M153" s="430"/>
      <c r="N153" s="430"/>
      <c r="O153" s="693"/>
      <c r="P153" s="693"/>
      <c r="Q153" s="693"/>
      <c r="R153" s="172"/>
      <c r="S153" s="172"/>
      <c r="T153" s="172"/>
      <c r="U153" s="174"/>
      <c r="V153" s="172"/>
      <c r="W153" s="172"/>
      <c r="X153" s="173"/>
      <c r="Y153" s="173"/>
    </row>
    <row r="154" spans="1:25" x14ac:dyDescent="0.2">
      <c r="A154" s="430"/>
      <c r="B154" s="430"/>
      <c r="C154" s="430"/>
      <c r="D154" s="430"/>
      <c r="E154" s="430"/>
      <c r="F154" s="430"/>
      <c r="G154" s="692"/>
      <c r="H154" s="430"/>
      <c r="I154" s="430"/>
      <c r="J154" s="430"/>
      <c r="K154" s="430"/>
      <c r="L154" s="430"/>
      <c r="M154" s="430"/>
      <c r="N154" s="430"/>
      <c r="O154" s="693"/>
      <c r="P154" s="693"/>
      <c r="Q154" s="693"/>
      <c r="R154" s="172"/>
      <c r="S154" s="172"/>
      <c r="T154" s="172"/>
      <c r="U154" s="174"/>
      <c r="V154" s="172"/>
      <c r="W154" s="172"/>
      <c r="X154" s="173"/>
      <c r="Y154" s="173"/>
    </row>
    <row r="155" spans="1:25" x14ac:dyDescent="0.2">
      <c r="A155" s="430"/>
      <c r="B155" s="430"/>
      <c r="C155" s="430"/>
      <c r="D155" s="430"/>
      <c r="E155" s="430"/>
      <c r="F155" s="430"/>
      <c r="G155" s="692"/>
      <c r="H155" s="430"/>
      <c r="I155" s="430"/>
      <c r="J155" s="430"/>
      <c r="K155" s="430"/>
      <c r="L155" s="430"/>
      <c r="M155" s="430"/>
      <c r="N155" s="430"/>
      <c r="O155" s="693"/>
      <c r="P155" s="693"/>
      <c r="Q155" s="693"/>
      <c r="R155" s="172"/>
      <c r="S155" s="172"/>
      <c r="T155" s="172"/>
      <c r="U155" s="174"/>
      <c r="V155" s="172"/>
      <c r="W155" s="172"/>
      <c r="X155" s="173"/>
      <c r="Y155" s="173"/>
    </row>
    <row r="156" spans="1:25" x14ac:dyDescent="0.2">
      <c r="A156" s="430"/>
      <c r="B156" s="430"/>
      <c r="C156" s="430"/>
      <c r="D156" s="430"/>
      <c r="E156" s="430"/>
      <c r="F156" s="430"/>
      <c r="G156" s="692"/>
      <c r="H156" s="430"/>
      <c r="I156" s="430"/>
      <c r="J156" s="430"/>
      <c r="K156" s="430"/>
      <c r="L156" s="430"/>
      <c r="M156" s="430"/>
      <c r="N156" s="430"/>
      <c r="O156" s="693"/>
      <c r="P156" s="693"/>
      <c r="Q156" s="693"/>
      <c r="R156" s="172"/>
      <c r="S156" s="172"/>
      <c r="T156" s="172"/>
      <c r="U156" s="174"/>
      <c r="V156" s="172"/>
      <c r="W156" s="172"/>
      <c r="X156" s="173"/>
      <c r="Y156" s="173"/>
    </row>
    <row r="157" spans="1:25" x14ac:dyDescent="0.2">
      <c r="A157" s="430"/>
      <c r="B157" s="430"/>
      <c r="C157" s="430"/>
      <c r="D157" s="430"/>
      <c r="E157" s="430"/>
      <c r="F157" s="430"/>
      <c r="G157" s="692"/>
      <c r="H157" s="430"/>
      <c r="I157" s="430"/>
      <c r="J157" s="430"/>
      <c r="K157" s="430"/>
      <c r="L157" s="430"/>
      <c r="M157" s="430"/>
      <c r="N157" s="430"/>
      <c r="O157" s="693"/>
      <c r="P157" s="693"/>
      <c r="Q157" s="693"/>
      <c r="R157" s="172"/>
      <c r="S157" s="172"/>
      <c r="T157" s="172"/>
      <c r="U157" s="174"/>
      <c r="V157" s="172"/>
      <c r="W157" s="172"/>
      <c r="X157" s="173"/>
      <c r="Y157" s="173"/>
    </row>
    <row r="158" spans="1:25" x14ac:dyDescent="0.2">
      <c r="A158" s="430"/>
      <c r="B158" s="430"/>
      <c r="C158" s="430"/>
      <c r="D158" s="430"/>
      <c r="E158" s="430"/>
      <c r="F158" s="430"/>
      <c r="G158" s="692"/>
      <c r="H158" s="430"/>
      <c r="I158" s="430"/>
      <c r="J158" s="430"/>
      <c r="K158" s="430"/>
      <c r="L158" s="430"/>
      <c r="M158" s="430"/>
      <c r="N158" s="430"/>
      <c r="O158" s="693"/>
      <c r="P158" s="693"/>
      <c r="Q158" s="693"/>
      <c r="R158" s="172"/>
      <c r="S158" s="172"/>
      <c r="T158" s="172"/>
      <c r="U158" s="174"/>
      <c r="V158" s="172"/>
      <c r="W158" s="172"/>
      <c r="X158" s="173"/>
      <c r="Y158" s="173"/>
    </row>
    <row r="159" spans="1:25" x14ac:dyDescent="0.2">
      <c r="A159" s="430"/>
      <c r="B159" s="430"/>
      <c r="C159" s="430"/>
      <c r="D159" s="430"/>
      <c r="E159" s="430"/>
      <c r="F159" s="430"/>
      <c r="G159" s="692"/>
      <c r="H159" s="430"/>
      <c r="I159" s="430"/>
      <c r="J159" s="430"/>
      <c r="K159" s="430"/>
      <c r="L159" s="430"/>
      <c r="M159" s="430"/>
      <c r="N159" s="430"/>
      <c r="O159" s="693"/>
      <c r="P159" s="693"/>
      <c r="Q159" s="693"/>
      <c r="R159" s="172"/>
      <c r="S159" s="172"/>
      <c r="T159" s="172"/>
      <c r="U159" s="174"/>
      <c r="V159" s="172"/>
      <c r="W159" s="172"/>
      <c r="X159" s="173"/>
      <c r="Y159" s="173"/>
    </row>
    <row r="160" spans="1:25" x14ac:dyDescent="0.2">
      <c r="A160" s="430"/>
      <c r="B160" s="430"/>
      <c r="C160" s="430"/>
      <c r="D160" s="430"/>
      <c r="E160" s="430"/>
      <c r="F160" s="430"/>
      <c r="G160" s="692"/>
      <c r="H160" s="430"/>
      <c r="I160" s="430"/>
      <c r="J160" s="430"/>
      <c r="K160" s="430"/>
      <c r="L160" s="430"/>
      <c r="M160" s="430"/>
      <c r="N160" s="430"/>
      <c r="O160" s="693"/>
      <c r="P160" s="693"/>
      <c r="Q160" s="693"/>
      <c r="R160" s="172"/>
      <c r="S160" s="172"/>
      <c r="T160" s="172"/>
      <c r="U160" s="174"/>
      <c r="V160" s="172"/>
      <c r="W160" s="172"/>
      <c r="X160" s="173"/>
      <c r="Y160" s="173"/>
    </row>
    <row r="161" spans="1:25" x14ac:dyDescent="0.2">
      <c r="A161" s="430"/>
      <c r="B161" s="430"/>
      <c r="C161" s="430"/>
      <c r="D161" s="430"/>
      <c r="E161" s="430"/>
      <c r="F161" s="430"/>
      <c r="G161" s="692"/>
      <c r="H161" s="430"/>
      <c r="I161" s="430"/>
      <c r="J161" s="430"/>
      <c r="K161" s="430"/>
      <c r="L161" s="430"/>
      <c r="M161" s="430"/>
      <c r="N161" s="430"/>
      <c r="O161" s="693"/>
      <c r="P161" s="693"/>
      <c r="Q161" s="693"/>
      <c r="R161" s="172"/>
      <c r="S161" s="172"/>
      <c r="T161" s="172"/>
      <c r="U161" s="174"/>
      <c r="V161" s="172"/>
      <c r="W161" s="172"/>
      <c r="X161" s="173"/>
      <c r="Y161" s="173"/>
    </row>
    <row r="162" spans="1:25" x14ac:dyDescent="0.2">
      <c r="A162" s="430"/>
      <c r="B162" s="430"/>
      <c r="C162" s="430"/>
      <c r="D162" s="430"/>
      <c r="E162" s="430"/>
      <c r="F162" s="430"/>
      <c r="G162" s="692"/>
      <c r="H162" s="430"/>
      <c r="I162" s="430"/>
      <c r="J162" s="430"/>
      <c r="K162" s="430"/>
      <c r="L162" s="430"/>
      <c r="M162" s="430"/>
      <c r="N162" s="430"/>
      <c r="O162" s="693"/>
      <c r="P162" s="693"/>
      <c r="Q162" s="693"/>
      <c r="R162" s="172"/>
      <c r="S162" s="172"/>
      <c r="T162" s="172"/>
      <c r="U162" s="174"/>
      <c r="V162" s="172"/>
      <c r="W162" s="172"/>
      <c r="X162" s="173"/>
      <c r="Y162" s="173"/>
    </row>
    <row r="163" spans="1:25" x14ac:dyDescent="0.2">
      <c r="A163" s="430"/>
      <c r="B163" s="430"/>
      <c r="C163" s="430"/>
      <c r="D163" s="430"/>
      <c r="E163" s="430"/>
      <c r="F163" s="430"/>
      <c r="G163" s="692"/>
      <c r="H163" s="430"/>
      <c r="I163" s="430"/>
      <c r="J163" s="430"/>
      <c r="K163" s="430"/>
      <c r="L163" s="430"/>
      <c r="M163" s="430"/>
      <c r="N163" s="430"/>
      <c r="O163" s="693"/>
      <c r="P163" s="693"/>
      <c r="Q163" s="693"/>
      <c r="R163" s="172"/>
      <c r="S163" s="172"/>
      <c r="T163" s="172"/>
      <c r="U163" s="174"/>
      <c r="V163" s="172"/>
      <c r="W163" s="172"/>
      <c r="X163" s="173"/>
      <c r="Y163" s="173"/>
    </row>
    <row r="164" spans="1:25" x14ac:dyDescent="0.2">
      <c r="A164" s="430"/>
      <c r="B164" s="430"/>
      <c r="C164" s="430"/>
      <c r="D164" s="430"/>
      <c r="E164" s="430"/>
      <c r="F164" s="430"/>
      <c r="G164" s="692"/>
      <c r="H164" s="430"/>
      <c r="I164" s="430"/>
      <c r="J164" s="430"/>
      <c r="K164" s="430"/>
      <c r="L164" s="430"/>
      <c r="M164" s="430"/>
      <c r="N164" s="430"/>
      <c r="O164" s="693"/>
      <c r="P164" s="693"/>
      <c r="Q164" s="693"/>
      <c r="R164" s="172"/>
      <c r="S164" s="172"/>
      <c r="T164" s="172"/>
      <c r="U164" s="174"/>
      <c r="V164" s="172"/>
      <c r="W164" s="172"/>
      <c r="X164" s="173"/>
      <c r="Y164" s="173"/>
    </row>
    <row r="165" spans="1:25" x14ac:dyDescent="0.2">
      <c r="A165" s="430"/>
      <c r="B165" s="430"/>
      <c r="C165" s="430"/>
      <c r="D165" s="430"/>
      <c r="E165" s="430"/>
      <c r="F165" s="430"/>
      <c r="G165" s="692"/>
      <c r="H165" s="430"/>
      <c r="I165" s="430"/>
      <c r="J165" s="430"/>
      <c r="K165" s="430"/>
      <c r="L165" s="430"/>
      <c r="M165" s="430"/>
      <c r="N165" s="430"/>
      <c r="O165" s="693"/>
      <c r="P165" s="693"/>
      <c r="Q165" s="693"/>
      <c r="R165" s="172"/>
      <c r="S165" s="172"/>
      <c r="T165" s="172"/>
      <c r="U165" s="174"/>
      <c r="V165" s="172"/>
      <c r="W165" s="172"/>
      <c r="X165" s="173"/>
      <c r="Y165" s="173"/>
    </row>
    <row r="166" spans="1:25" x14ac:dyDescent="0.2">
      <c r="A166" s="430"/>
      <c r="B166" s="430"/>
      <c r="C166" s="430"/>
      <c r="D166" s="430"/>
      <c r="E166" s="430"/>
      <c r="F166" s="430"/>
      <c r="G166" s="692"/>
      <c r="H166" s="430"/>
      <c r="I166" s="430"/>
      <c r="J166" s="430"/>
      <c r="K166" s="430"/>
      <c r="L166" s="430"/>
      <c r="M166" s="430"/>
      <c r="N166" s="430"/>
      <c r="O166" s="693"/>
      <c r="P166" s="693"/>
      <c r="Q166" s="693"/>
      <c r="R166" s="172"/>
      <c r="S166" s="172"/>
      <c r="T166" s="172"/>
      <c r="U166" s="174"/>
      <c r="V166" s="172"/>
      <c r="W166" s="172"/>
      <c r="X166" s="173"/>
      <c r="Y166" s="173"/>
    </row>
    <row r="167" spans="1:25" x14ac:dyDescent="0.2">
      <c r="A167" s="430"/>
      <c r="B167" s="430"/>
      <c r="C167" s="430"/>
      <c r="D167" s="430"/>
      <c r="E167" s="430"/>
      <c r="F167" s="430"/>
      <c r="G167" s="692"/>
      <c r="H167" s="430"/>
      <c r="I167" s="430"/>
      <c r="J167" s="430"/>
      <c r="K167" s="430"/>
      <c r="L167" s="430"/>
      <c r="M167" s="430"/>
      <c r="N167" s="430"/>
      <c r="O167" s="693"/>
      <c r="P167" s="693"/>
      <c r="Q167" s="693"/>
      <c r="R167" s="172"/>
      <c r="S167" s="172"/>
      <c r="T167" s="172"/>
      <c r="U167" s="174"/>
      <c r="V167" s="172"/>
      <c r="W167" s="172"/>
      <c r="X167" s="173"/>
      <c r="Y167" s="173"/>
    </row>
    <row r="168" spans="1:25" x14ac:dyDescent="0.2">
      <c r="A168" s="430"/>
      <c r="B168" s="430"/>
      <c r="C168" s="430"/>
      <c r="D168" s="430"/>
      <c r="E168" s="430"/>
      <c r="F168" s="430"/>
      <c r="G168" s="692"/>
      <c r="H168" s="430"/>
      <c r="I168" s="430"/>
      <c r="J168" s="430"/>
      <c r="K168" s="430"/>
      <c r="L168" s="430"/>
      <c r="M168" s="430"/>
      <c r="N168" s="430"/>
      <c r="O168" s="693"/>
      <c r="P168" s="693"/>
      <c r="Q168" s="693"/>
      <c r="R168" s="172"/>
      <c r="S168" s="172"/>
      <c r="T168" s="172"/>
      <c r="U168" s="174"/>
      <c r="V168" s="172"/>
      <c r="W168" s="172"/>
      <c r="X168" s="173"/>
      <c r="Y168" s="173"/>
    </row>
    <row r="169" spans="1:25" x14ac:dyDescent="0.2">
      <c r="A169" s="430"/>
      <c r="B169" s="430"/>
      <c r="C169" s="430"/>
      <c r="D169" s="430"/>
      <c r="E169" s="430"/>
      <c r="F169" s="430"/>
      <c r="G169" s="692"/>
      <c r="H169" s="430"/>
      <c r="I169" s="430"/>
      <c r="J169" s="430"/>
      <c r="K169" s="430"/>
      <c r="L169" s="430"/>
      <c r="M169" s="430"/>
      <c r="N169" s="430"/>
      <c r="O169" s="693"/>
      <c r="P169" s="693"/>
      <c r="Q169" s="693"/>
      <c r="R169" s="172"/>
      <c r="S169" s="172"/>
      <c r="T169" s="172"/>
      <c r="U169" s="174"/>
      <c r="V169" s="172"/>
      <c r="W169" s="172"/>
      <c r="X169" s="173"/>
      <c r="Y169" s="173"/>
    </row>
    <row r="170" spans="1:25" x14ac:dyDescent="0.2">
      <c r="A170" s="430"/>
      <c r="B170" s="430"/>
      <c r="C170" s="430"/>
      <c r="D170" s="430"/>
      <c r="E170" s="430"/>
      <c r="F170" s="430"/>
      <c r="G170" s="692"/>
      <c r="H170" s="430"/>
      <c r="I170" s="430"/>
      <c r="J170" s="430"/>
      <c r="K170" s="430"/>
      <c r="L170" s="430"/>
      <c r="M170" s="430"/>
      <c r="N170" s="430"/>
      <c r="O170" s="693"/>
      <c r="P170" s="693"/>
      <c r="Q170" s="693"/>
      <c r="R170" s="172"/>
      <c r="S170" s="172"/>
      <c r="T170" s="172"/>
      <c r="U170" s="174"/>
      <c r="V170" s="172"/>
      <c r="W170" s="172"/>
      <c r="X170" s="173"/>
      <c r="Y170" s="173"/>
    </row>
    <row r="171" spans="1:25" x14ac:dyDescent="0.2">
      <c r="A171" s="430"/>
      <c r="B171" s="430"/>
      <c r="C171" s="430"/>
      <c r="D171" s="430"/>
      <c r="E171" s="430"/>
      <c r="F171" s="430"/>
      <c r="G171" s="692"/>
      <c r="H171" s="430"/>
      <c r="I171" s="430"/>
      <c r="J171" s="430"/>
      <c r="K171" s="430"/>
      <c r="L171" s="430"/>
      <c r="M171" s="430"/>
      <c r="N171" s="430"/>
      <c r="O171" s="693"/>
      <c r="P171" s="693"/>
      <c r="Q171" s="693"/>
      <c r="R171" s="172"/>
      <c r="S171" s="172"/>
      <c r="T171" s="172"/>
      <c r="U171" s="174"/>
      <c r="V171" s="172"/>
      <c r="W171" s="172"/>
      <c r="X171" s="173"/>
      <c r="Y171" s="173"/>
    </row>
    <row r="172" spans="1:25" x14ac:dyDescent="0.2">
      <c r="A172" s="430"/>
      <c r="B172" s="430"/>
      <c r="C172" s="430"/>
      <c r="D172" s="430"/>
      <c r="E172" s="430"/>
      <c r="F172" s="430"/>
      <c r="G172" s="692"/>
      <c r="H172" s="430"/>
      <c r="I172" s="430"/>
      <c r="J172" s="430"/>
      <c r="K172" s="430"/>
      <c r="L172" s="430"/>
      <c r="M172" s="430"/>
      <c r="N172" s="430"/>
      <c r="O172" s="693"/>
      <c r="P172" s="693"/>
      <c r="Q172" s="693"/>
      <c r="R172" s="172"/>
      <c r="S172" s="172"/>
      <c r="T172" s="172"/>
      <c r="U172" s="174"/>
      <c r="V172" s="172"/>
      <c r="W172" s="172"/>
      <c r="X172" s="173"/>
      <c r="Y172" s="173"/>
    </row>
    <row r="173" spans="1:25" x14ac:dyDescent="0.2">
      <c r="A173" s="430"/>
      <c r="B173" s="430"/>
      <c r="C173" s="430"/>
      <c r="D173" s="430"/>
      <c r="E173" s="430"/>
      <c r="F173" s="430"/>
      <c r="G173" s="692"/>
      <c r="H173" s="430"/>
      <c r="I173" s="430"/>
      <c r="J173" s="430"/>
      <c r="K173" s="430"/>
      <c r="L173" s="430"/>
      <c r="M173" s="430"/>
      <c r="N173" s="430"/>
      <c r="O173" s="693"/>
      <c r="P173" s="693"/>
      <c r="Q173" s="693"/>
      <c r="R173" s="172"/>
      <c r="S173" s="172"/>
      <c r="T173" s="172"/>
      <c r="U173" s="174"/>
      <c r="V173" s="172"/>
      <c r="W173" s="172"/>
      <c r="X173" s="173"/>
      <c r="Y173" s="173"/>
    </row>
    <row r="174" spans="1:25" x14ac:dyDescent="0.2">
      <c r="A174" s="430"/>
      <c r="B174" s="430"/>
      <c r="C174" s="430"/>
      <c r="D174" s="430"/>
      <c r="E174" s="430"/>
      <c r="F174" s="430"/>
      <c r="G174" s="692"/>
      <c r="H174" s="430"/>
      <c r="I174" s="430"/>
      <c r="J174" s="430"/>
      <c r="K174" s="430"/>
      <c r="L174" s="430"/>
      <c r="M174" s="430"/>
      <c r="N174" s="430"/>
      <c r="O174" s="693"/>
      <c r="P174" s="693"/>
      <c r="Q174" s="693"/>
      <c r="R174" s="172"/>
      <c r="S174" s="172"/>
      <c r="T174" s="172"/>
      <c r="U174" s="174"/>
      <c r="V174" s="172"/>
      <c r="W174" s="172"/>
      <c r="X174" s="173"/>
      <c r="Y174" s="173"/>
    </row>
    <row r="175" spans="1:25" x14ac:dyDescent="0.2">
      <c r="A175" s="430"/>
      <c r="B175" s="430"/>
      <c r="C175" s="430"/>
      <c r="D175" s="430"/>
      <c r="E175" s="430"/>
      <c r="F175" s="430"/>
      <c r="G175" s="692"/>
      <c r="H175" s="430"/>
      <c r="I175" s="430"/>
      <c r="J175" s="430"/>
      <c r="K175" s="430"/>
      <c r="L175" s="430"/>
      <c r="M175" s="430"/>
      <c r="N175" s="430"/>
      <c r="O175" s="693"/>
      <c r="P175" s="693"/>
      <c r="Q175" s="693"/>
      <c r="R175" s="172"/>
      <c r="S175" s="172"/>
      <c r="T175" s="172"/>
      <c r="U175" s="174"/>
      <c r="V175" s="172"/>
      <c r="W175" s="172"/>
      <c r="X175" s="173"/>
      <c r="Y175" s="173"/>
    </row>
    <row r="176" spans="1:25" x14ac:dyDescent="0.2">
      <c r="A176" s="430"/>
      <c r="B176" s="430"/>
      <c r="C176" s="430"/>
      <c r="D176" s="430"/>
      <c r="E176" s="430"/>
      <c r="F176" s="430"/>
      <c r="G176" s="692"/>
      <c r="H176" s="430"/>
      <c r="I176" s="430"/>
      <c r="J176" s="430"/>
      <c r="K176" s="430"/>
      <c r="L176" s="430"/>
      <c r="M176" s="430"/>
      <c r="N176" s="430"/>
      <c r="O176" s="693"/>
      <c r="P176" s="693"/>
      <c r="Q176" s="693"/>
      <c r="R176" s="172"/>
      <c r="S176" s="172"/>
      <c r="T176" s="172"/>
      <c r="U176" s="174"/>
      <c r="V176" s="172"/>
      <c r="W176" s="172"/>
      <c r="X176" s="173"/>
      <c r="Y176" s="173"/>
    </row>
    <row r="177" spans="1:25" x14ac:dyDescent="0.2">
      <c r="A177" s="430"/>
      <c r="B177" s="430"/>
      <c r="C177" s="430"/>
      <c r="D177" s="430"/>
      <c r="E177" s="430"/>
      <c r="F177" s="430"/>
      <c r="G177" s="692"/>
      <c r="H177" s="430"/>
      <c r="I177" s="430"/>
      <c r="J177" s="430"/>
      <c r="K177" s="430"/>
      <c r="L177" s="430"/>
      <c r="M177" s="430"/>
      <c r="N177" s="430"/>
      <c r="O177" s="693"/>
      <c r="P177" s="693"/>
      <c r="Q177" s="693"/>
      <c r="R177" s="172"/>
      <c r="S177" s="172"/>
      <c r="T177" s="172"/>
      <c r="U177" s="174"/>
      <c r="V177" s="172"/>
      <c r="W177" s="172"/>
      <c r="X177" s="173"/>
      <c r="Y177" s="173"/>
    </row>
    <row r="178" spans="1:25" x14ac:dyDescent="0.2">
      <c r="A178" s="430"/>
      <c r="B178" s="430"/>
      <c r="C178" s="430"/>
      <c r="D178" s="430"/>
      <c r="E178" s="430"/>
      <c r="F178" s="430"/>
      <c r="G178" s="692"/>
      <c r="H178" s="430"/>
      <c r="I178" s="430"/>
      <c r="J178" s="430"/>
      <c r="K178" s="430"/>
      <c r="L178" s="430"/>
      <c r="M178" s="430"/>
      <c r="N178" s="430"/>
      <c r="O178" s="693"/>
      <c r="P178" s="693"/>
      <c r="Q178" s="693"/>
      <c r="R178" s="172"/>
      <c r="S178" s="172"/>
      <c r="T178" s="172"/>
      <c r="U178" s="174"/>
      <c r="V178" s="172"/>
      <c r="W178" s="172"/>
      <c r="X178" s="173"/>
      <c r="Y178" s="173"/>
    </row>
    <row r="179" spans="1:25" x14ac:dyDescent="0.2">
      <c r="A179" s="430"/>
      <c r="B179" s="430"/>
      <c r="C179" s="430"/>
      <c r="D179" s="430"/>
      <c r="E179" s="430"/>
      <c r="F179" s="430"/>
      <c r="G179" s="692"/>
      <c r="H179" s="430"/>
      <c r="I179" s="430"/>
      <c r="J179" s="430"/>
      <c r="K179" s="430"/>
      <c r="L179" s="430"/>
      <c r="M179" s="430"/>
      <c r="N179" s="430"/>
      <c r="O179" s="693"/>
      <c r="P179" s="693"/>
      <c r="Q179" s="693"/>
      <c r="R179" s="172"/>
      <c r="S179" s="172"/>
      <c r="T179" s="172"/>
      <c r="U179" s="174"/>
      <c r="V179" s="172"/>
      <c r="W179" s="172"/>
      <c r="X179" s="173"/>
      <c r="Y179" s="173"/>
    </row>
    <row r="180" spans="1:25" x14ac:dyDescent="0.2">
      <c r="A180" s="430"/>
      <c r="B180" s="430"/>
      <c r="C180" s="430"/>
      <c r="D180" s="430"/>
      <c r="E180" s="430"/>
      <c r="F180" s="430"/>
      <c r="G180" s="692"/>
      <c r="H180" s="430"/>
      <c r="I180" s="430"/>
      <c r="J180" s="430"/>
      <c r="K180" s="430"/>
      <c r="L180" s="430"/>
      <c r="M180" s="430"/>
      <c r="N180" s="430"/>
      <c r="O180" s="693"/>
      <c r="P180" s="693"/>
      <c r="Q180" s="693"/>
      <c r="R180" s="172"/>
      <c r="S180" s="172"/>
      <c r="T180" s="172"/>
      <c r="U180" s="174"/>
      <c r="V180" s="172"/>
      <c r="W180" s="172"/>
      <c r="X180" s="173"/>
      <c r="Y180" s="173"/>
    </row>
    <row r="181" spans="1:25" x14ac:dyDescent="0.2">
      <c r="O181" s="172"/>
      <c r="P181" s="172"/>
      <c r="Q181" s="172"/>
      <c r="R181" s="172"/>
      <c r="S181" s="172"/>
      <c r="T181" s="172"/>
      <c r="U181" s="174"/>
      <c r="V181" s="172"/>
      <c r="W181" s="172"/>
      <c r="X181" s="173"/>
      <c r="Y181" s="173"/>
    </row>
    <row r="182" spans="1:25" x14ac:dyDescent="0.2">
      <c r="O182" s="172"/>
      <c r="P182" s="172"/>
      <c r="Q182" s="172"/>
      <c r="R182" s="172"/>
      <c r="S182" s="172"/>
      <c r="T182" s="172"/>
      <c r="U182" s="174"/>
      <c r="V182" s="172"/>
      <c r="W182" s="172"/>
      <c r="X182" s="173"/>
      <c r="Y182" s="173"/>
    </row>
    <row r="183" spans="1:25" x14ac:dyDescent="0.2">
      <c r="O183" s="172"/>
      <c r="P183" s="172"/>
      <c r="Q183" s="172"/>
      <c r="R183" s="172"/>
      <c r="S183" s="172"/>
      <c r="T183" s="172"/>
      <c r="U183" s="174"/>
      <c r="V183" s="172"/>
      <c r="W183" s="172"/>
      <c r="X183" s="173"/>
      <c r="Y183" s="173"/>
    </row>
    <row r="184" spans="1:25" x14ac:dyDescent="0.2">
      <c r="O184" s="172"/>
      <c r="P184" s="172"/>
      <c r="Q184" s="172"/>
      <c r="R184" s="172"/>
      <c r="S184" s="172"/>
      <c r="T184" s="172"/>
      <c r="U184" s="174"/>
      <c r="V184" s="172"/>
      <c r="W184" s="172"/>
      <c r="X184" s="173"/>
      <c r="Y184" s="173"/>
    </row>
    <row r="185" spans="1:25" x14ac:dyDescent="0.2">
      <c r="O185" s="172"/>
      <c r="P185" s="172"/>
      <c r="Q185" s="172"/>
      <c r="R185" s="172"/>
      <c r="S185" s="172"/>
      <c r="T185" s="172"/>
      <c r="U185" s="174"/>
      <c r="V185" s="172"/>
      <c r="W185" s="172"/>
      <c r="X185" s="173"/>
      <c r="Y185" s="173"/>
    </row>
    <row r="186" spans="1:25" x14ac:dyDescent="0.2">
      <c r="O186" s="172"/>
      <c r="P186" s="172"/>
      <c r="Q186" s="172"/>
      <c r="R186" s="172"/>
      <c r="S186" s="172"/>
      <c r="T186" s="172"/>
      <c r="U186" s="174"/>
      <c r="V186" s="172"/>
      <c r="W186" s="172"/>
      <c r="X186" s="173"/>
      <c r="Y186" s="173"/>
    </row>
    <row r="187" spans="1:25" x14ac:dyDescent="0.2">
      <c r="O187" s="172"/>
      <c r="P187" s="172"/>
      <c r="Q187" s="172"/>
      <c r="R187" s="172"/>
      <c r="S187" s="172"/>
      <c r="T187" s="172"/>
      <c r="U187" s="174"/>
      <c r="V187" s="172"/>
      <c r="W187" s="172"/>
      <c r="X187" s="173"/>
      <c r="Y187" s="173"/>
    </row>
    <row r="188" spans="1:25" x14ac:dyDescent="0.2">
      <c r="O188" s="172"/>
      <c r="P188" s="172"/>
      <c r="Q188" s="172"/>
      <c r="R188" s="172"/>
      <c r="S188" s="172"/>
      <c r="T188" s="172"/>
      <c r="U188" s="174"/>
      <c r="V188" s="172"/>
      <c r="W188" s="172"/>
      <c r="X188" s="173"/>
      <c r="Y188" s="173"/>
    </row>
    <row r="189" spans="1:25" x14ac:dyDescent="0.2">
      <c r="O189" s="172"/>
      <c r="P189" s="172"/>
      <c r="Q189" s="172"/>
      <c r="R189" s="172"/>
      <c r="S189" s="172"/>
      <c r="T189" s="172"/>
      <c r="U189" s="174"/>
      <c r="V189" s="172"/>
      <c r="W189" s="172"/>
      <c r="X189" s="173"/>
      <c r="Y189" s="173"/>
    </row>
    <row r="190" spans="1:25" x14ac:dyDescent="0.2">
      <c r="O190" s="172"/>
      <c r="P190" s="172"/>
      <c r="Q190" s="172"/>
      <c r="R190" s="172"/>
      <c r="S190" s="172"/>
      <c r="T190" s="172"/>
      <c r="U190" s="174"/>
      <c r="V190" s="172"/>
      <c r="W190" s="172"/>
      <c r="X190" s="173"/>
      <c r="Y190" s="173"/>
    </row>
    <row r="191" spans="1:25" x14ac:dyDescent="0.2">
      <c r="O191" s="172"/>
      <c r="P191" s="172"/>
      <c r="Q191" s="172"/>
      <c r="R191" s="172"/>
      <c r="S191" s="172"/>
      <c r="T191" s="172"/>
      <c r="U191" s="174"/>
      <c r="V191" s="172"/>
      <c r="W191" s="172"/>
      <c r="X191" s="173"/>
      <c r="Y191" s="173"/>
    </row>
    <row r="192" spans="1:25" x14ac:dyDescent="0.2">
      <c r="O192" s="172"/>
      <c r="P192" s="172"/>
      <c r="Q192" s="172"/>
      <c r="R192" s="172"/>
      <c r="S192" s="172"/>
      <c r="T192" s="172"/>
      <c r="U192" s="174"/>
      <c r="V192" s="172"/>
      <c r="W192" s="172"/>
      <c r="X192" s="173"/>
      <c r="Y192" s="173"/>
    </row>
    <row r="193" spans="15:25" x14ac:dyDescent="0.2">
      <c r="O193" s="172"/>
      <c r="P193" s="172"/>
      <c r="Q193" s="172"/>
      <c r="R193" s="172"/>
      <c r="S193" s="172"/>
      <c r="T193" s="172"/>
      <c r="U193" s="174"/>
      <c r="V193" s="172"/>
      <c r="W193" s="172"/>
      <c r="X193" s="173"/>
      <c r="Y193" s="173"/>
    </row>
    <row r="194" spans="15:25" x14ac:dyDescent="0.2">
      <c r="O194" s="172"/>
      <c r="P194" s="172"/>
      <c r="Q194" s="172"/>
      <c r="R194" s="172"/>
      <c r="S194" s="172"/>
      <c r="T194" s="172"/>
      <c r="U194" s="174"/>
      <c r="V194" s="172"/>
      <c r="W194" s="172"/>
      <c r="X194" s="173"/>
      <c r="Y194" s="173"/>
    </row>
    <row r="195" spans="15:25" x14ac:dyDescent="0.2">
      <c r="O195" s="172"/>
      <c r="P195" s="172"/>
      <c r="Q195" s="172"/>
      <c r="R195" s="172"/>
      <c r="S195" s="172"/>
      <c r="T195" s="172"/>
      <c r="U195" s="174"/>
      <c r="V195" s="172"/>
      <c r="W195" s="172"/>
      <c r="X195" s="173"/>
      <c r="Y195" s="173"/>
    </row>
    <row r="196" spans="15:25" x14ac:dyDescent="0.2">
      <c r="O196" s="172"/>
      <c r="P196" s="172"/>
      <c r="Q196" s="172"/>
      <c r="R196" s="172"/>
      <c r="S196" s="172"/>
      <c r="T196" s="172"/>
      <c r="U196" s="174"/>
      <c r="V196" s="172"/>
      <c r="W196" s="172"/>
      <c r="X196" s="173"/>
      <c r="Y196" s="173"/>
    </row>
    <row r="197" spans="15:25" x14ac:dyDescent="0.2">
      <c r="O197" s="171"/>
      <c r="P197" s="171"/>
      <c r="Q197" s="171"/>
      <c r="R197" s="171"/>
      <c r="S197" s="171"/>
      <c r="T197" s="171"/>
      <c r="U197" s="175"/>
      <c r="V197" s="171"/>
      <c r="W197" s="171"/>
      <c r="X197" s="173"/>
      <c r="Y197" s="173"/>
    </row>
    <row r="198" spans="15:25" x14ac:dyDescent="0.2">
      <c r="O198" s="171"/>
      <c r="P198" s="171"/>
      <c r="Q198" s="171"/>
      <c r="R198" s="171"/>
      <c r="S198" s="171"/>
      <c r="T198" s="171"/>
      <c r="U198" s="175"/>
      <c r="V198" s="171"/>
      <c r="W198" s="171"/>
      <c r="X198" s="173"/>
      <c r="Y198" s="173"/>
    </row>
    <row r="199" spans="15:25" x14ac:dyDescent="0.2">
      <c r="O199" s="171"/>
      <c r="P199" s="171"/>
      <c r="Q199" s="171"/>
      <c r="R199" s="171"/>
      <c r="S199" s="171"/>
      <c r="T199" s="171"/>
      <c r="U199" s="175"/>
      <c r="V199" s="171"/>
      <c r="W199" s="171"/>
      <c r="X199" s="173"/>
      <c r="Y199" s="173"/>
    </row>
    <row r="200" spans="15:25" x14ac:dyDescent="0.2">
      <c r="O200" s="171"/>
      <c r="P200" s="171"/>
      <c r="Q200" s="171"/>
      <c r="R200" s="171"/>
      <c r="S200" s="171"/>
      <c r="T200" s="171"/>
      <c r="U200" s="175"/>
      <c r="V200" s="171"/>
      <c r="W200" s="171"/>
      <c r="X200" s="173"/>
      <c r="Y200" s="173"/>
    </row>
    <row r="201" spans="15:25" x14ac:dyDescent="0.2">
      <c r="O201" s="171"/>
      <c r="P201" s="171"/>
      <c r="Q201" s="171"/>
      <c r="R201" s="171"/>
      <c r="S201" s="171"/>
      <c r="T201" s="171"/>
      <c r="U201" s="175"/>
      <c r="V201" s="171"/>
      <c r="W201" s="171"/>
      <c r="X201" s="173"/>
      <c r="Y201" s="173"/>
    </row>
    <row r="202" spans="15:25" x14ac:dyDescent="0.2">
      <c r="O202" s="171"/>
      <c r="P202" s="171"/>
      <c r="Q202" s="171"/>
      <c r="R202" s="171"/>
      <c r="S202" s="171"/>
      <c r="T202" s="171"/>
      <c r="U202" s="175"/>
      <c r="V202" s="171"/>
      <c r="W202" s="171"/>
      <c r="X202" s="173"/>
      <c r="Y202" s="173"/>
    </row>
    <row r="203" spans="15:25" x14ac:dyDescent="0.2">
      <c r="O203" s="171"/>
      <c r="P203" s="171"/>
      <c r="Q203" s="171"/>
      <c r="R203" s="171"/>
      <c r="S203" s="171"/>
      <c r="T203" s="171"/>
      <c r="U203" s="175"/>
      <c r="V203" s="171"/>
      <c r="W203" s="171"/>
      <c r="X203" s="173"/>
      <c r="Y203" s="173"/>
    </row>
  </sheetData>
  <sheetProtection selectLockedCells="1"/>
  <mergeCells count="13">
    <mergeCell ref="J8:J9"/>
    <mergeCell ref="R14:T14"/>
    <mergeCell ref="U14:W14"/>
    <mergeCell ref="Y14:AA14"/>
    <mergeCell ref="G10:G11"/>
    <mergeCell ref="H10:H11"/>
    <mergeCell ref="I10:I11"/>
    <mergeCell ref="J10:J11"/>
    <mergeCell ref="B2:B6"/>
    <mergeCell ref="G8:G9"/>
    <mergeCell ref="H8:H9"/>
    <mergeCell ref="I8:I9"/>
    <mergeCell ref="A11:B11"/>
  </mergeCells>
  <phoneticPr fontId="47" type="noConversion"/>
  <dataValidations count="3">
    <dataValidation type="list" allowBlank="1" showInputMessage="1" showErrorMessage="1" sqref="Q15:Q101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showDropDown="1" showInputMessage="1" showErrorMessage="1" sqref="AA15:AA101 O15:O101"/>
    <dataValidation type="list" allowBlank="1" showInputMessage="1" showErrorMessage="1" sqref="P15:P101">
      <formula1>"TY5,TY4,TY3,TY2,TY1,NIMO"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D101"/>
  <sheetViews>
    <sheetView workbookViewId="0">
      <pane xSplit="5" topLeftCell="F1" activePane="topRight" state="frozen"/>
      <selection pane="topRight" activeCell="D16" sqref="D16"/>
    </sheetView>
  </sheetViews>
  <sheetFormatPr defaultRowHeight="12.75" x14ac:dyDescent="0.2"/>
  <cols>
    <col min="1" max="1" width="9.7109375" customWidth="1"/>
    <col min="2" max="2" width="27.7109375" customWidth="1"/>
    <col min="3" max="3" width="15.7109375" customWidth="1"/>
    <col min="4" max="4" width="10.42578125" customWidth="1"/>
    <col min="11" max="11" width="12.28515625" customWidth="1"/>
    <col min="12" max="12" width="10.42578125" customWidth="1"/>
  </cols>
  <sheetData>
    <row r="1" spans="1:30" ht="13.5" thickBot="1" x14ac:dyDescent="0.25"/>
    <row r="2" spans="1:30" ht="13.5" thickTop="1" x14ac:dyDescent="0.2">
      <c r="A2" s="126"/>
      <c r="B2" s="871" t="s">
        <v>92</v>
      </c>
      <c r="C2" s="32"/>
      <c r="D2" s="32"/>
      <c r="E2" s="37"/>
      <c r="F2" s="42"/>
      <c r="G2" s="37"/>
      <c r="H2" s="176"/>
      <c r="I2" s="34"/>
      <c r="J2" s="34"/>
      <c r="K2" s="162"/>
      <c r="L2" s="162"/>
      <c r="M2" s="162"/>
      <c r="N2" s="39"/>
      <c r="O2" s="162"/>
      <c r="P2" s="35"/>
      <c r="Q2" s="35"/>
      <c r="R2" s="35"/>
      <c r="S2" s="35"/>
      <c r="T2" s="35"/>
      <c r="U2" s="35"/>
      <c r="V2" s="35"/>
      <c r="W2" s="35"/>
      <c r="X2" s="36"/>
      <c r="Y2" s="177"/>
      <c r="Z2" s="36"/>
      <c r="AA2" s="36"/>
      <c r="AB2" s="36"/>
      <c r="AC2" s="39"/>
      <c r="AD2" s="39"/>
    </row>
    <row r="3" spans="1:30" ht="18.75" x14ac:dyDescent="0.2">
      <c r="A3" s="126"/>
      <c r="B3" s="872"/>
      <c r="C3" s="32"/>
      <c r="D3" s="32"/>
      <c r="E3" s="37"/>
      <c r="F3" s="33"/>
      <c r="G3" s="33"/>
      <c r="H3" s="33"/>
      <c r="I3" s="33"/>
      <c r="J3" s="33"/>
      <c r="K3" s="162"/>
      <c r="L3" s="162"/>
      <c r="M3" s="162"/>
      <c r="N3" s="39"/>
      <c r="O3" s="162"/>
      <c r="P3" s="35"/>
      <c r="Q3" s="35"/>
      <c r="R3" s="35"/>
      <c r="S3" s="35"/>
      <c r="T3" s="35"/>
      <c r="U3" s="35"/>
      <c r="V3" s="35"/>
      <c r="W3" s="35"/>
      <c r="X3" s="36"/>
      <c r="Y3" s="177"/>
      <c r="Z3" s="36"/>
      <c r="AA3" s="36"/>
      <c r="AB3" s="36"/>
      <c r="AC3" s="39"/>
      <c r="AD3" s="39"/>
    </row>
    <row r="4" spans="1:30" ht="18.75" x14ac:dyDescent="0.2">
      <c r="A4" s="126"/>
      <c r="B4" s="872"/>
      <c r="C4" s="32"/>
      <c r="D4" s="32"/>
      <c r="E4" s="33"/>
      <c r="F4" s="33"/>
      <c r="G4" s="33"/>
      <c r="H4" s="33"/>
      <c r="I4" s="33"/>
      <c r="J4" s="33"/>
      <c r="K4" s="162"/>
      <c r="L4" s="162"/>
      <c r="M4" s="162"/>
      <c r="N4" s="39"/>
      <c r="O4" s="162"/>
      <c r="P4" s="35"/>
      <c r="Q4" s="35"/>
      <c r="R4" s="35"/>
      <c r="S4" s="35"/>
      <c r="T4" s="35"/>
      <c r="U4" s="35"/>
      <c r="V4" s="35"/>
      <c r="W4" s="35"/>
      <c r="X4" s="36"/>
      <c r="Y4" s="177"/>
      <c r="Z4" s="36"/>
      <c r="AA4" s="36"/>
      <c r="AB4" s="36"/>
      <c r="AC4" s="39"/>
      <c r="AD4" s="39"/>
    </row>
    <row r="5" spans="1:30" ht="14.25" x14ac:dyDescent="0.2">
      <c r="A5" s="126"/>
      <c r="B5" s="872"/>
      <c r="C5" s="61"/>
      <c r="D5" s="61"/>
      <c r="E5" s="56"/>
      <c r="F5" s="178"/>
      <c r="G5" s="178"/>
      <c r="H5" s="178"/>
      <c r="I5" s="178"/>
      <c r="J5" s="179"/>
      <c r="K5" s="180"/>
      <c r="L5" s="180"/>
      <c r="M5" s="180"/>
      <c r="N5" s="54"/>
      <c r="O5" s="180"/>
      <c r="P5" s="181"/>
      <c r="Q5" s="181"/>
      <c r="R5" s="181"/>
      <c r="S5" s="181"/>
      <c r="T5" s="181"/>
      <c r="U5" s="181"/>
      <c r="V5" s="181"/>
      <c r="W5" s="181"/>
      <c r="X5" s="52"/>
      <c r="Y5" s="182"/>
      <c r="Z5" s="75"/>
      <c r="AA5" s="75"/>
      <c r="AB5" s="75"/>
      <c r="AC5" s="54"/>
      <c r="AD5" s="54"/>
    </row>
    <row r="6" spans="1:30" ht="14.25" x14ac:dyDescent="0.2">
      <c r="A6" s="126"/>
      <c r="B6" s="872"/>
      <c r="C6" s="61"/>
      <c r="D6" s="61"/>
      <c r="E6" s="48"/>
      <c r="F6" s="73"/>
      <c r="G6" s="55"/>
      <c r="H6" s="55"/>
      <c r="I6" s="55"/>
      <c r="J6" s="178"/>
      <c r="K6" s="180"/>
      <c r="L6" s="180"/>
      <c r="M6" s="180"/>
      <c r="N6" s="54"/>
      <c r="O6" s="183"/>
      <c r="P6" s="184"/>
      <c r="Q6" s="184"/>
      <c r="R6" s="51"/>
      <c r="S6" s="51"/>
      <c r="T6" s="51"/>
      <c r="U6" s="51"/>
      <c r="V6" s="51"/>
      <c r="W6" s="51"/>
      <c r="X6" s="52"/>
      <c r="Y6" s="182"/>
      <c r="Z6" s="75"/>
      <c r="AA6" s="75"/>
      <c r="AB6" s="75"/>
      <c r="AC6" s="54"/>
      <c r="AD6" s="54"/>
    </row>
    <row r="7" spans="1:30" ht="15" thickBot="1" x14ac:dyDescent="0.25">
      <c r="A7" s="126"/>
      <c r="B7" s="873"/>
      <c r="C7" s="178"/>
      <c r="D7" s="178"/>
      <c r="E7" s="178"/>
      <c r="F7" s="178"/>
      <c r="G7" s="55"/>
      <c r="H7" s="55"/>
      <c r="I7" s="55"/>
      <c r="J7" s="178"/>
      <c r="K7" s="180"/>
      <c r="L7" s="180"/>
      <c r="M7" s="180"/>
      <c r="N7" s="54"/>
      <c r="O7" s="183"/>
      <c r="P7" s="184"/>
      <c r="Q7" s="184"/>
      <c r="R7" s="51"/>
      <c r="S7" s="51"/>
      <c r="T7" s="51"/>
      <c r="U7" s="51"/>
      <c r="V7" s="51"/>
      <c r="W7" s="51"/>
      <c r="X7" s="52"/>
      <c r="Y7" s="182"/>
      <c r="Z7" s="75"/>
      <c r="AA7" s="75"/>
      <c r="AB7" s="75"/>
      <c r="AC7" s="54"/>
      <c r="AD7" s="54"/>
    </row>
    <row r="8" spans="1:30" ht="15.75" thickTop="1" thickBot="1" x14ac:dyDescent="0.25">
      <c r="A8" s="185"/>
      <c r="B8" s="178"/>
      <c r="C8" s="178"/>
      <c r="D8" s="178"/>
      <c r="E8" s="178"/>
      <c r="F8" s="178"/>
      <c r="G8" s="56"/>
      <c r="H8" s="186"/>
      <c r="I8" s="57"/>
      <c r="J8" s="57"/>
      <c r="K8" s="48"/>
      <c r="L8" s="48"/>
      <c r="M8" s="48"/>
      <c r="N8" s="54"/>
      <c r="O8" s="48"/>
      <c r="P8" s="51"/>
      <c r="Q8" s="51"/>
      <c r="R8" s="51"/>
      <c r="S8" s="51"/>
      <c r="T8" s="51"/>
      <c r="U8" s="51"/>
      <c r="V8" s="51"/>
      <c r="W8" s="51"/>
      <c r="X8" s="52"/>
      <c r="Y8" s="182"/>
      <c r="Z8" s="75"/>
      <c r="AA8" s="75"/>
      <c r="AB8" s="75"/>
      <c r="AC8" s="54"/>
      <c r="AD8" s="54"/>
    </row>
    <row r="9" spans="1:30" ht="15" thickTop="1" x14ac:dyDescent="0.3">
      <c r="A9" s="71"/>
      <c r="B9" s="178"/>
      <c r="C9" s="61"/>
      <c r="D9" s="61"/>
      <c r="E9" s="56"/>
      <c r="F9" s="187"/>
      <c r="G9" s="887" t="s">
        <v>36</v>
      </c>
      <c r="H9" s="889" t="s">
        <v>116</v>
      </c>
      <c r="I9" s="877" t="s">
        <v>117</v>
      </c>
      <c r="J9" s="877" t="s">
        <v>38</v>
      </c>
      <c r="K9" s="165"/>
      <c r="L9" s="165"/>
      <c r="M9" s="165"/>
      <c r="N9" s="54"/>
      <c r="O9" s="165"/>
      <c r="P9" s="74"/>
      <c r="Q9" s="74"/>
      <c r="R9" s="74"/>
      <c r="S9" s="74"/>
      <c r="T9" s="74"/>
      <c r="U9" s="74"/>
      <c r="V9" s="74"/>
      <c r="W9" s="74"/>
      <c r="X9" s="75"/>
      <c r="Y9" s="182"/>
      <c r="Z9" s="75"/>
      <c r="AA9" s="75"/>
      <c r="AB9" s="75"/>
      <c r="AC9" s="54"/>
      <c r="AD9" s="54"/>
    </row>
    <row r="10" spans="1:30" ht="15" thickBot="1" x14ac:dyDescent="0.35">
      <c r="A10" s="55"/>
      <c r="B10" s="178"/>
      <c r="C10" s="64"/>
      <c r="D10" s="64"/>
      <c r="E10" s="56"/>
      <c r="F10" s="187"/>
      <c r="G10" s="888"/>
      <c r="H10" s="890"/>
      <c r="I10" s="878"/>
      <c r="J10" s="878"/>
      <c r="K10" s="165"/>
      <c r="L10" s="165"/>
      <c r="M10" s="165"/>
      <c r="N10" s="54"/>
      <c r="O10" s="165"/>
      <c r="P10" s="74"/>
      <c r="Q10" s="74"/>
      <c r="R10" s="74"/>
      <c r="S10" s="74"/>
      <c r="T10" s="74"/>
      <c r="U10" s="74"/>
      <c r="V10" s="74"/>
      <c r="W10" s="74"/>
      <c r="X10" s="75"/>
      <c r="Y10" s="182"/>
      <c r="Z10" s="75"/>
      <c r="AA10" s="75"/>
      <c r="AB10" s="188"/>
      <c r="AC10" s="54"/>
      <c r="AD10" s="54"/>
    </row>
    <row r="11" spans="1:30" ht="15" thickTop="1" x14ac:dyDescent="0.2">
      <c r="A11" s="189"/>
      <c r="B11" s="362" t="s">
        <v>34</v>
      </c>
      <c r="C11" s="64"/>
      <c r="D11" s="64"/>
      <c r="E11" s="56"/>
      <c r="F11" s="191"/>
      <c r="G11" s="879">
        <f>+SUM(G15:G100)</f>
        <v>1</v>
      </c>
      <c r="H11" s="881">
        <f>SUM(H15:H100)</f>
        <v>0.1</v>
      </c>
      <c r="I11" s="883">
        <f>SUM(I15:I100)</f>
        <v>0</v>
      </c>
      <c r="J11" s="885">
        <f>SUM(J15:J100)</f>
        <v>0</v>
      </c>
      <c r="K11" s="165"/>
      <c r="L11" s="165"/>
      <c r="M11" s="165"/>
      <c r="N11" s="54"/>
      <c r="O11" s="165"/>
      <c r="P11" s="74"/>
      <c r="Q11" s="74"/>
      <c r="R11" s="74"/>
      <c r="S11" s="74"/>
      <c r="T11" s="74"/>
      <c r="U11" s="74"/>
      <c r="V11" s="74"/>
      <c r="W11" s="74"/>
      <c r="X11" s="75"/>
      <c r="Y11" s="182"/>
      <c r="Z11" s="75"/>
      <c r="AA11" s="75"/>
      <c r="AB11" s="188"/>
      <c r="AC11" s="54"/>
      <c r="AD11" s="54"/>
    </row>
    <row r="12" spans="1:30" ht="15" thickBot="1" x14ac:dyDescent="0.25">
      <c r="A12" s="192"/>
      <c r="B12" s="363" t="s">
        <v>35</v>
      </c>
      <c r="C12" s="70"/>
      <c r="D12" s="70"/>
      <c r="E12" s="193"/>
      <c r="F12" s="191"/>
      <c r="G12" s="880"/>
      <c r="H12" s="882"/>
      <c r="I12" s="884"/>
      <c r="J12" s="886"/>
      <c r="K12" s="165"/>
      <c r="L12" s="165"/>
      <c r="M12" s="165"/>
      <c r="N12" s="54"/>
      <c r="O12" s="165"/>
      <c r="P12" s="74"/>
      <c r="Q12" s="74"/>
      <c r="R12" s="74"/>
      <c r="S12" s="74"/>
      <c r="T12" s="74"/>
      <c r="U12" s="74"/>
      <c r="V12" s="74"/>
      <c r="W12" s="74"/>
      <c r="X12" s="75"/>
      <c r="Y12" s="182"/>
      <c r="Z12" s="75"/>
      <c r="AA12" s="75"/>
      <c r="AB12" s="75"/>
      <c r="AC12" s="54"/>
      <c r="AD12" s="54"/>
    </row>
    <row r="13" spans="1:30" ht="15.75" thickTop="1" thickBot="1" x14ac:dyDescent="0.25">
      <c r="A13" s="29"/>
      <c r="B13" s="194"/>
      <c r="C13" s="190"/>
      <c r="D13" s="190"/>
      <c r="E13" s="195"/>
      <c r="F13" s="196"/>
      <c r="G13" s="195"/>
      <c r="H13" s="197"/>
      <c r="I13" s="198"/>
      <c r="J13" s="198"/>
      <c r="K13" s="199"/>
      <c r="L13" s="199"/>
      <c r="M13" s="199"/>
      <c r="N13" s="54"/>
      <c r="O13" s="199"/>
      <c r="P13" s="200"/>
      <c r="Q13" s="200"/>
      <c r="R13" s="200"/>
      <c r="S13" s="200"/>
      <c r="T13" s="200"/>
      <c r="U13" s="200"/>
      <c r="V13" s="200"/>
      <c r="W13" s="200"/>
      <c r="X13" s="140"/>
      <c r="Y13" s="182"/>
      <c r="Z13" s="140"/>
      <c r="AA13" s="140"/>
      <c r="AB13" s="75"/>
      <c r="AC13" s="54"/>
      <c r="AD13" s="54"/>
    </row>
    <row r="14" spans="1:30" ht="35.25" thickTop="1" thickBot="1" x14ac:dyDescent="0.25">
      <c r="A14" s="201" t="s">
        <v>0</v>
      </c>
      <c r="B14" s="202" t="s">
        <v>1</v>
      </c>
      <c r="C14" s="203" t="s">
        <v>26</v>
      </c>
      <c r="D14" s="202" t="s">
        <v>2</v>
      </c>
      <c r="E14" s="444" t="s">
        <v>154</v>
      </c>
      <c r="F14" s="202" t="s">
        <v>39</v>
      </c>
      <c r="G14" s="202" t="s">
        <v>36</v>
      </c>
      <c r="H14" s="204" t="s">
        <v>118</v>
      </c>
      <c r="I14" s="205" t="s">
        <v>37</v>
      </c>
      <c r="J14" s="205" t="s">
        <v>119</v>
      </c>
      <c r="K14" s="202" t="s">
        <v>7</v>
      </c>
      <c r="L14" s="202" t="s">
        <v>111</v>
      </c>
      <c r="M14" s="202" t="s">
        <v>153</v>
      </c>
      <c r="N14" s="208" t="s">
        <v>18</v>
      </c>
      <c r="O14" s="205" t="s">
        <v>10</v>
      </c>
      <c r="P14" s="206" t="s">
        <v>16</v>
      </c>
      <c r="Q14" s="206" t="s">
        <v>17</v>
      </c>
      <c r="R14" s="207" t="s">
        <v>19</v>
      </c>
      <c r="S14" s="874" t="s">
        <v>20</v>
      </c>
      <c r="T14" s="875"/>
      <c r="U14" s="876"/>
      <c r="V14" s="874" t="s">
        <v>21</v>
      </c>
      <c r="W14" s="875"/>
      <c r="X14" s="875"/>
      <c r="Y14" s="875"/>
      <c r="Z14" s="875"/>
      <c r="AA14" s="875"/>
      <c r="AB14" s="876"/>
      <c r="AC14" s="208" t="s">
        <v>494</v>
      </c>
      <c r="AD14" s="208" t="s">
        <v>493</v>
      </c>
    </row>
    <row r="15" spans="1:30" ht="26.25" thickTop="1" x14ac:dyDescent="0.2">
      <c r="A15" s="446">
        <v>42928</v>
      </c>
      <c r="B15" s="447" t="s">
        <v>487</v>
      </c>
      <c r="C15" s="448" t="s">
        <v>298</v>
      </c>
      <c r="D15" s="448" t="s">
        <v>567</v>
      </c>
      <c r="E15" s="449"/>
      <c r="F15" s="450"/>
      <c r="G15" s="449">
        <v>1</v>
      </c>
      <c r="H15" s="451">
        <v>0.1</v>
      </c>
      <c r="I15" s="452"/>
      <c r="J15" s="452"/>
      <c r="K15" s="452" t="s">
        <v>488</v>
      </c>
      <c r="L15" s="496">
        <v>42928</v>
      </c>
      <c r="M15" s="496">
        <v>42928</v>
      </c>
      <c r="N15" s="497">
        <v>42929</v>
      </c>
      <c r="O15" s="452" t="s">
        <v>108</v>
      </c>
      <c r="P15" s="454"/>
      <c r="Q15" s="455" t="s">
        <v>431</v>
      </c>
      <c r="R15" s="455" t="s">
        <v>489</v>
      </c>
      <c r="S15" s="455" t="s">
        <v>400</v>
      </c>
      <c r="T15" s="456" t="s">
        <v>401</v>
      </c>
      <c r="U15" s="455">
        <v>2</v>
      </c>
      <c r="V15" s="455">
        <v>43</v>
      </c>
      <c r="W15" s="455">
        <v>32</v>
      </c>
      <c r="X15" s="457" t="s">
        <v>490</v>
      </c>
      <c r="Y15" s="458" t="s">
        <v>114</v>
      </c>
      <c r="Z15" s="459" t="s">
        <v>395</v>
      </c>
      <c r="AA15" s="457" t="s">
        <v>491</v>
      </c>
      <c r="AB15" s="457" t="s">
        <v>492</v>
      </c>
      <c r="AC15" s="453"/>
      <c r="AD15" s="453"/>
    </row>
    <row r="16" spans="1:30" x14ac:dyDescent="0.2">
      <c r="A16" s="445">
        <v>42961</v>
      </c>
      <c r="B16" s="680" t="s">
        <v>609</v>
      </c>
      <c r="C16" s="622" t="s">
        <v>299</v>
      </c>
      <c r="D16" s="448"/>
      <c r="E16" s="461"/>
      <c r="F16" s="462"/>
      <c r="G16" s="463"/>
      <c r="H16" s="464"/>
      <c r="I16" s="465"/>
      <c r="J16" s="466"/>
      <c r="K16" s="466"/>
      <c r="L16" s="498"/>
      <c r="M16" s="498"/>
      <c r="N16" s="499"/>
      <c r="O16" s="466"/>
      <c r="P16" s="468"/>
      <c r="Q16" s="469"/>
      <c r="R16" s="469"/>
      <c r="S16" s="469"/>
      <c r="T16" s="470"/>
      <c r="U16" s="469"/>
      <c r="V16" s="469"/>
      <c r="W16" s="469"/>
      <c r="X16" s="471"/>
      <c r="Y16" s="458" t="s">
        <v>114</v>
      </c>
      <c r="Z16" s="472"/>
      <c r="AA16" s="471"/>
      <c r="AB16" s="473"/>
      <c r="AC16" s="467"/>
      <c r="AD16" s="467"/>
    </row>
    <row r="17" spans="1:30" x14ac:dyDescent="0.2">
      <c r="A17" s="445"/>
      <c r="B17" s="460"/>
      <c r="C17" s="622" t="s">
        <v>300</v>
      </c>
      <c r="D17" s="448"/>
      <c r="E17" s="463"/>
      <c r="F17" s="462" t="str">
        <f t="shared" ref="F17:F47" si="0">IF(B17="","",F16+1)</f>
        <v/>
      </c>
      <c r="G17" s="463"/>
      <c r="H17" s="464"/>
      <c r="I17" s="465"/>
      <c r="J17" s="465"/>
      <c r="K17" s="465"/>
      <c r="L17" s="498"/>
      <c r="M17" s="498"/>
      <c r="N17" s="499"/>
      <c r="O17" s="466"/>
      <c r="P17" s="468"/>
      <c r="Q17" s="469"/>
      <c r="R17" s="469"/>
      <c r="S17" s="470"/>
      <c r="T17" s="470"/>
      <c r="U17" s="470"/>
      <c r="V17" s="470"/>
      <c r="W17" s="470"/>
      <c r="X17" s="474"/>
      <c r="Y17" s="458" t="s">
        <v>114</v>
      </c>
      <c r="Z17" s="472"/>
      <c r="AA17" s="474"/>
      <c r="AB17" s="475"/>
      <c r="AC17" s="467"/>
      <c r="AD17" s="467"/>
    </row>
    <row r="18" spans="1:30" x14ac:dyDescent="0.2">
      <c r="A18" s="212"/>
      <c r="B18" s="213"/>
      <c r="C18" s="622" t="s">
        <v>301</v>
      </c>
      <c r="D18" s="434"/>
      <c r="E18" s="215"/>
      <c r="F18" s="214" t="str">
        <f t="shared" si="0"/>
        <v/>
      </c>
      <c r="G18" s="215"/>
      <c r="H18" s="216"/>
      <c r="I18" s="217"/>
      <c r="J18" s="217"/>
      <c r="K18" s="217"/>
      <c r="L18" s="500"/>
      <c r="M18" s="500"/>
      <c r="N18" s="501"/>
      <c r="O18" s="209"/>
      <c r="P18" s="364"/>
      <c r="Q18" s="210"/>
      <c r="R18" s="210"/>
      <c r="S18" s="218"/>
      <c r="T18" s="218"/>
      <c r="U18" s="218"/>
      <c r="V18" s="218"/>
      <c r="W18" s="218"/>
      <c r="X18" s="222"/>
      <c r="Y18" s="211" t="s">
        <v>114</v>
      </c>
      <c r="Z18" s="219"/>
      <c r="AA18" s="222"/>
      <c r="AB18" s="223"/>
      <c r="AC18" s="220"/>
      <c r="AD18" s="220"/>
    </row>
    <row r="19" spans="1:30" x14ac:dyDescent="0.2">
      <c r="A19" s="212"/>
      <c r="B19" s="213"/>
      <c r="C19" s="622" t="s">
        <v>302</v>
      </c>
      <c r="D19" s="434"/>
      <c r="E19" s="215"/>
      <c r="F19" s="214" t="str">
        <f t="shared" si="0"/>
        <v/>
      </c>
      <c r="G19" s="215"/>
      <c r="H19" s="216"/>
      <c r="I19" s="217"/>
      <c r="J19" s="217"/>
      <c r="K19" s="217"/>
      <c r="L19" s="500"/>
      <c r="M19" s="500"/>
      <c r="N19" s="501"/>
      <c r="O19" s="209"/>
      <c r="P19" s="364"/>
      <c r="Q19" s="210"/>
      <c r="R19" s="210"/>
      <c r="S19" s="218"/>
      <c r="T19" s="218"/>
      <c r="U19" s="218"/>
      <c r="V19" s="218"/>
      <c r="W19" s="218"/>
      <c r="X19" s="222"/>
      <c r="Y19" s="211" t="s">
        <v>114</v>
      </c>
      <c r="Z19" s="224"/>
      <c r="AA19" s="222"/>
      <c r="AB19" s="223"/>
      <c r="AC19" s="220"/>
      <c r="AD19" s="220"/>
    </row>
    <row r="20" spans="1:30" x14ac:dyDescent="0.2">
      <c r="A20" s="212"/>
      <c r="B20" s="213"/>
      <c r="C20" s="622" t="s">
        <v>303</v>
      </c>
      <c r="D20" s="434"/>
      <c r="E20" s="215"/>
      <c r="F20" s="214" t="str">
        <f t="shared" si="0"/>
        <v/>
      </c>
      <c r="G20" s="215"/>
      <c r="H20" s="216"/>
      <c r="I20" s="217"/>
      <c r="J20" s="217"/>
      <c r="K20" s="217"/>
      <c r="L20" s="500"/>
      <c r="M20" s="500"/>
      <c r="N20" s="501"/>
      <c r="O20" s="209"/>
      <c r="P20" s="364"/>
      <c r="Q20" s="210"/>
      <c r="R20" s="210"/>
      <c r="S20" s="218"/>
      <c r="T20" s="218"/>
      <c r="U20" s="218"/>
      <c r="V20" s="218"/>
      <c r="W20" s="218"/>
      <c r="X20" s="222"/>
      <c r="Y20" s="211" t="s">
        <v>114</v>
      </c>
      <c r="Z20" s="225"/>
      <c r="AA20" s="222"/>
      <c r="AB20" s="223"/>
      <c r="AC20" s="220"/>
      <c r="AD20" s="220"/>
    </row>
    <row r="21" spans="1:30" x14ac:dyDescent="0.2">
      <c r="A21" s="212"/>
      <c r="B21" s="226"/>
      <c r="C21" s="622" t="s">
        <v>304</v>
      </c>
      <c r="D21" s="434"/>
      <c r="E21" s="215"/>
      <c r="F21" s="214" t="str">
        <f t="shared" si="0"/>
        <v/>
      </c>
      <c r="G21" s="215"/>
      <c r="H21" s="216"/>
      <c r="I21" s="217"/>
      <c r="J21" s="217"/>
      <c r="K21" s="217"/>
      <c r="L21" s="500"/>
      <c r="M21" s="500"/>
      <c r="N21" s="501"/>
      <c r="O21" s="209"/>
      <c r="P21" s="364"/>
      <c r="Q21" s="218"/>
      <c r="R21" s="210"/>
      <c r="S21" s="218"/>
      <c r="T21" s="218"/>
      <c r="U21" s="218"/>
      <c r="V21" s="218"/>
      <c r="W21" s="218"/>
      <c r="X21" s="222"/>
      <c r="Y21" s="211" t="s">
        <v>114</v>
      </c>
      <c r="Z21" s="219"/>
      <c r="AA21" s="222"/>
      <c r="AB21" s="222"/>
      <c r="AC21" s="220"/>
      <c r="AD21" s="220"/>
    </row>
    <row r="22" spans="1:30" x14ac:dyDescent="0.2">
      <c r="A22" s="212"/>
      <c r="B22" s="213"/>
      <c r="C22" s="622" t="s">
        <v>305</v>
      </c>
      <c r="D22" s="434"/>
      <c r="E22" s="215"/>
      <c r="F22" s="214" t="str">
        <f t="shared" si="0"/>
        <v/>
      </c>
      <c r="G22" s="215"/>
      <c r="H22" s="216"/>
      <c r="I22" s="217"/>
      <c r="J22" s="217"/>
      <c r="K22" s="217"/>
      <c r="L22" s="500"/>
      <c r="M22" s="500"/>
      <c r="N22" s="501"/>
      <c r="O22" s="209"/>
      <c r="P22" s="364"/>
      <c r="Q22" s="218"/>
      <c r="R22" s="210"/>
      <c r="S22" s="218"/>
      <c r="T22" s="218"/>
      <c r="U22" s="218"/>
      <c r="V22" s="218"/>
      <c r="W22" s="218"/>
      <c r="X22" s="222"/>
      <c r="Y22" s="211" t="s">
        <v>114</v>
      </c>
      <c r="Z22" s="219"/>
      <c r="AA22" s="222"/>
      <c r="AB22" s="223"/>
      <c r="AC22" s="220"/>
      <c r="AD22" s="220"/>
    </row>
    <row r="23" spans="1:30" x14ac:dyDescent="0.2">
      <c r="A23" s="212"/>
      <c r="B23" s="213"/>
      <c r="C23" s="622" t="s">
        <v>306</v>
      </c>
      <c r="D23" s="434"/>
      <c r="E23" s="215"/>
      <c r="F23" s="214" t="str">
        <f t="shared" si="0"/>
        <v/>
      </c>
      <c r="G23" s="215"/>
      <c r="H23" s="216"/>
      <c r="I23" s="217"/>
      <c r="J23" s="217"/>
      <c r="K23" s="217"/>
      <c r="L23" s="500"/>
      <c r="M23" s="500"/>
      <c r="N23" s="501"/>
      <c r="O23" s="209"/>
      <c r="P23" s="364"/>
      <c r="Q23" s="218"/>
      <c r="R23" s="210"/>
      <c r="S23" s="218"/>
      <c r="T23" s="218"/>
      <c r="U23" s="218"/>
      <c r="V23" s="218"/>
      <c r="W23" s="218"/>
      <c r="X23" s="222"/>
      <c r="Y23" s="211" t="s">
        <v>114</v>
      </c>
      <c r="Z23" s="219"/>
      <c r="AA23" s="222"/>
      <c r="AB23" s="223"/>
      <c r="AC23" s="220"/>
      <c r="AD23" s="220"/>
    </row>
    <row r="24" spans="1:30" x14ac:dyDescent="0.2">
      <c r="A24" s="212"/>
      <c r="B24" s="213"/>
      <c r="C24" s="622" t="s">
        <v>307</v>
      </c>
      <c r="D24" s="434"/>
      <c r="E24" s="215"/>
      <c r="F24" s="214" t="str">
        <f t="shared" si="0"/>
        <v/>
      </c>
      <c r="G24" s="215"/>
      <c r="H24" s="216"/>
      <c r="I24" s="217"/>
      <c r="J24" s="217"/>
      <c r="K24" s="217"/>
      <c r="L24" s="500"/>
      <c r="M24" s="500"/>
      <c r="N24" s="501"/>
      <c r="O24" s="209"/>
      <c r="P24" s="364"/>
      <c r="Q24" s="218"/>
      <c r="R24" s="210"/>
      <c r="S24" s="218"/>
      <c r="T24" s="218"/>
      <c r="U24" s="218"/>
      <c r="V24" s="218"/>
      <c r="W24" s="218"/>
      <c r="X24" s="222"/>
      <c r="Y24" s="211" t="s">
        <v>114</v>
      </c>
      <c r="Z24" s="219"/>
      <c r="AA24" s="222"/>
      <c r="AB24" s="223"/>
      <c r="AC24" s="220"/>
      <c r="AD24" s="220"/>
    </row>
    <row r="25" spans="1:30" x14ac:dyDescent="0.2">
      <c r="A25" s="212"/>
      <c r="B25" s="227"/>
      <c r="C25" s="622" t="s">
        <v>308</v>
      </c>
      <c r="D25" s="434"/>
      <c r="E25" s="215"/>
      <c r="F25" s="214" t="str">
        <f t="shared" si="0"/>
        <v/>
      </c>
      <c r="G25" s="215"/>
      <c r="H25" s="216"/>
      <c r="I25" s="217"/>
      <c r="J25" s="217"/>
      <c r="K25" s="217"/>
      <c r="L25" s="500"/>
      <c r="M25" s="500"/>
      <c r="N25" s="501"/>
      <c r="O25" s="209"/>
      <c r="P25" s="364"/>
      <c r="Q25" s="218"/>
      <c r="R25" s="210"/>
      <c r="S25" s="218"/>
      <c r="T25" s="218"/>
      <c r="U25" s="218"/>
      <c r="V25" s="218"/>
      <c r="W25" s="218"/>
      <c r="X25" s="222"/>
      <c r="Y25" s="211" t="s">
        <v>114</v>
      </c>
      <c r="Z25" s="219"/>
      <c r="AA25" s="222"/>
      <c r="AB25" s="223"/>
      <c r="AC25" s="220"/>
      <c r="AD25" s="220"/>
    </row>
    <row r="26" spans="1:30" x14ac:dyDescent="0.2">
      <c r="A26" s="212"/>
      <c r="B26" s="213"/>
      <c r="C26" s="622" t="s">
        <v>309</v>
      </c>
      <c r="D26" s="434"/>
      <c r="E26" s="215"/>
      <c r="F26" s="214" t="str">
        <f t="shared" si="0"/>
        <v/>
      </c>
      <c r="G26" s="215"/>
      <c r="H26" s="216"/>
      <c r="I26" s="217"/>
      <c r="J26" s="217"/>
      <c r="K26" s="217"/>
      <c r="L26" s="500"/>
      <c r="M26" s="500"/>
      <c r="N26" s="501"/>
      <c r="O26" s="209"/>
      <c r="P26" s="364"/>
      <c r="Q26" s="218"/>
      <c r="R26" s="210"/>
      <c r="S26" s="218"/>
      <c r="T26" s="218"/>
      <c r="U26" s="218"/>
      <c r="V26" s="218"/>
      <c r="W26" s="218"/>
      <c r="X26" s="222"/>
      <c r="Y26" s="211" t="s">
        <v>114</v>
      </c>
      <c r="Z26" s="219"/>
      <c r="AA26" s="222"/>
      <c r="AB26" s="223"/>
      <c r="AC26" s="220"/>
      <c r="AD26" s="220"/>
    </row>
    <row r="27" spans="1:30" x14ac:dyDescent="0.2">
      <c r="A27" s="212"/>
      <c r="B27" s="213"/>
      <c r="C27" s="622" t="s">
        <v>310</v>
      </c>
      <c r="D27" s="434"/>
      <c r="E27" s="215"/>
      <c r="F27" s="214" t="str">
        <f t="shared" si="0"/>
        <v/>
      </c>
      <c r="G27" s="215"/>
      <c r="H27" s="216"/>
      <c r="I27" s="228"/>
      <c r="J27" s="217"/>
      <c r="K27" s="217"/>
      <c r="L27" s="500"/>
      <c r="M27" s="500"/>
      <c r="N27" s="501"/>
      <c r="O27" s="209"/>
      <c r="P27" s="364"/>
      <c r="Q27" s="218"/>
      <c r="R27" s="210"/>
      <c r="S27" s="218"/>
      <c r="T27" s="218"/>
      <c r="U27" s="218"/>
      <c r="V27" s="218"/>
      <c r="W27" s="218"/>
      <c r="X27" s="222"/>
      <c r="Y27" s="211" t="s">
        <v>114</v>
      </c>
      <c r="Z27" s="219"/>
      <c r="AA27" s="222"/>
      <c r="AB27" s="223"/>
      <c r="AC27" s="220"/>
      <c r="AD27" s="220"/>
    </row>
    <row r="28" spans="1:30" x14ac:dyDescent="0.2">
      <c r="A28" s="212"/>
      <c r="B28" s="213"/>
      <c r="C28" s="622" t="s">
        <v>311</v>
      </c>
      <c r="D28" s="434"/>
      <c r="E28" s="215"/>
      <c r="F28" s="214" t="str">
        <f t="shared" si="0"/>
        <v/>
      </c>
      <c r="G28" s="215"/>
      <c r="H28" s="216"/>
      <c r="I28" s="217"/>
      <c r="J28" s="217"/>
      <c r="K28" s="217"/>
      <c r="L28" s="500"/>
      <c r="M28" s="500"/>
      <c r="N28" s="501"/>
      <c r="O28" s="209"/>
      <c r="P28" s="364"/>
      <c r="Q28" s="218"/>
      <c r="R28" s="210"/>
      <c r="S28" s="218"/>
      <c r="T28" s="218"/>
      <c r="U28" s="218"/>
      <c r="V28" s="218"/>
      <c r="W28" s="218"/>
      <c r="X28" s="222"/>
      <c r="Y28" s="211" t="s">
        <v>114</v>
      </c>
      <c r="Z28" s="219"/>
      <c r="AA28" s="222"/>
      <c r="AB28" s="223"/>
      <c r="AC28" s="220"/>
      <c r="AD28" s="220"/>
    </row>
    <row r="29" spans="1:30" x14ac:dyDescent="0.2">
      <c r="A29" s="212"/>
      <c r="B29" s="213"/>
      <c r="C29" s="622" t="s">
        <v>312</v>
      </c>
      <c r="D29" s="434"/>
      <c r="E29" s="215"/>
      <c r="F29" s="214" t="str">
        <f t="shared" si="0"/>
        <v/>
      </c>
      <c r="G29" s="215"/>
      <c r="H29" s="216"/>
      <c r="I29" s="217"/>
      <c r="J29" s="217"/>
      <c r="K29" s="217"/>
      <c r="L29" s="500"/>
      <c r="M29" s="500"/>
      <c r="N29" s="501"/>
      <c r="O29" s="209"/>
      <c r="P29" s="364"/>
      <c r="Q29" s="218"/>
      <c r="R29" s="210"/>
      <c r="S29" s="218"/>
      <c r="T29" s="218"/>
      <c r="U29" s="218"/>
      <c r="V29" s="218"/>
      <c r="W29" s="218"/>
      <c r="X29" s="222"/>
      <c r="Y29" s="211" t="s">
        <v>114</v>
      </c>
      <c r="Z29" s="225"/>
      <c r="AA29" s="222"/>
      <c r="AB29" s="222"/>
      <c r="AC29" s="220"/>
      <c r="AD29" s="220"/>
    </row>
    <row r="30" spans="1:30" x14ac:dyDescent="0.2">
      <c r="A30" s="212"/>
      <c r="B30" s="213"/>
      <c r="C30" s="622" t="s">
        <v>313</v>
      </c>
      <c r="D30" s="434"/>
      <c r="E30" s="215"/>
      <c r="F30" s="214" t="str">
        <f t="shared" si="0"/>
        <v/>
      </c>
      <c r="G30" s="215"/>
      <c r="H30" s="216"/>
      <c r="I30" s="217"/>
      <c r="J30" s="217"/>
      <c r="K30" s="217"/>
      <c r="L30" s="500"/>
      <c r="M30" s="500"/>
      <c r="N30" s="501"/>
      <c r="O30" s="209"/>
      <c r="P30" s="364"/>
      <c r="Q30" s="218"/>
      <c r="R30" s="210"/>
      <c r="S30" s="218"/>
      <c r="T30" s="218"/>
      <c r="U30" s="218"/>
      <c r="V30" s="218"/>
      <c r="W30" s="218"/>
      <c r="X30" s="222"/>
      <c r="Y30" s="211" t="s">
        <v>114</v>
      </c>
      <c r="Z30" s="225"/>
      <c r="AA30" s="222"/>
      <c r="AB30" s="222"/>
      <c r="AC30" s="220"/>
      <c r="AD30" s="220"/>
    </row>
    <row r="31" spans="1:30" x14ac:dyDescent="0.2">
      <c r="A31" s="212"/>
      <c r="B31" s="213"/>
      <c r="C31" s="622" t="s">
        <v>314</v>
      </c>
      <c r="D31" s="434"/>
      <c r="E31" s="215"/>
      <c r="F31" s="214" t="str">
        <f t="shared" si="0"/>
        <v/>
      </c>
      <c r="G31" s="215"/>
      <c r="H31" s="216"/>
      <c r="I31" s="217"/>
      <c r="J31" s="217"/>
      <c r="K31" s="217"/>
      <c r="L31" s="500"/>
      <c r="M31" s="500"/>
      <c r="N31" s="501"/>
      <c r="O31" s="209"/>
      <c r="P31" s="364"/>
      <c r="Q31" s="218"/>
      <c r="R31" s="210"/>
      <c r="S31" s="218"/>
      <c r="T31" s="218"/>
      <c r="U31" s="218"/>
      <c r="V31" s="218"/>
      <c r="W31" s="218"/>
      <c r="X31" s="222"/>
      <c r="Y31" s="211" t="s">
        <v>114</v>
      </c>
      <c r="Z31" s="225"/>
      <c r="AA31" s="222"/>
      <c r="AB31" s="222"/>
      <c r="AC31" s="220"/>
      <c r="AD31" s="220"/>
    </row>
    <row r="32" spans="1:30" x14ac:dyDescent="0.2">
      <c r="A32" s="212"/>
      <c r="B32" s="213"/>
      <c r="C32" s="622" t="s">
        <v>315</v>
      </c>
      <c r="D32" s="434"/>
      <c r="E32" s="215"/>
      <c r="F32" s="214" t="str">
        <f t="shared" si="0"/>
        <v/>
      </c>
      <c r="G32" s="215"/>
      <c r="H32" s="216"/>
      <c r="I32" s="217"/>
      <c r="J32" s="217"/>
      <c r="K32" s="217"/>
      <c r="L32" s="500"/>
      <c r="M32" s="500"/>
      <c r="N32" s="501"/>
      <c r="O32" s="209"/>
      <c r="P32" s="364"/>
      <c r="Q32" s="218"/>
      <c r="R32" s="210"/>
      <c r="S32" s="218"/>
      <c r="T32" s="218"/>
      <c r="U32" s="218"/>
      <c r="V32" s="218"/>
      <c r="W32" s="218"/>
      <c r="X32" s="222"/>
      <c r="Y32" s="211" t="s">
        <v>114</v>
      </c>
      <c r="Z32" s="219"/>
      <c r="AA32" s="222"/>
      <c r="AB32" s="223"/>
      <c r="AC32" s="220"/>
      <c r="AD32" s="220"/>
    </row>
    <row r="33" spans="1:30" x14ac:dyDescent="0.2">
      <c r="A33" s="212"/>
      <c r="B33" s="213"/>
      <c r="C33" s="622" t="s">
        <v>316</v>
      </c>
      <c r="D33" s="434"/>
      <c r="E33" s="215"/>
      <c r="F33" s="214" t="str">
        <f t="shared" si="0"/>
        <v/>
      </c>
      <c r="G33" s="215"/>
      <c r="H33" s="216"/>
      <c r="I33" s="217"/>
      <c r="J33" s="217"/>
      <c r="K33" s="217"/>
      <c r="L33" s="500"/>
      <c r="M33" s="500"/>
      <c r="N33" s="501"/>
      <c r="O33" s="209"/>
      <c r="P33" s="364"/>
      <c r="Q33" s="218"/>
      <c r="R33" s="210"/>
      <c r="S33" s="218"/>
      <c r="T33" s="218"/>
      <c r="U33" s="218"/>
      <c r="V33" s="218"/>
      <c r="W33" s="218"/>
      <c r="X33" s="222"/>
      <c r="Y33" s="211" t="s">
        <v>114</v>
      </c>
      <c r="Z33" s="219"/>
      <c r="AA33" s="222"/>
      <c r="AB33" s="223"/>
      <c r="AC33" s="220"/>
      <c r="AD33" s="220"/>
    </row>
    <row r="34" spans="1:30" x14ac:dyDescent="0.2">
      <c r="A34" s="212"/>
      <c r="B34" s="213"/>
      <c r="C34" s="622" t="s">
        <v>317</v>
      </c>
      <c r="D34" s="504"/>
      <c r="E34" s="505"/>
      <c r="F34" s="214" t="str">
        <f t="shared" si="0"/>
        <v/>
      </c>
      <c r="G34" s="215"/>
      <c r="H34" s="216"/>
      <c r="I34" s="217"/>
      <c r="J34" s="217"/>
      <c r="K34" s="217"/>
      <c r="L34" s="500"/>
      <c r="M34" s="500"/>
      <c r="N34" s="501"/>
      <c r="O34" s="209"/>
      <c r="P34" s="364"/>
      <c r="Q34" s="218"/>
      <c r="R34" s="210"/>
      <c r="S34" s="218"/>
      <c r="T34" s="218"/>
      <c r="U34" s="218"/>
      <c r="V34" s="218"/>
      <c r="W34" s="218"/>
      <c r="X34" s="222"/>
      <c r="Y34" s="211" t="s">
        <v>114</v>
      </c>
      <c r="Z34" s="219"/>
      <c r="AA34" s="222"/>
      <c r="AB34" s="223"/>
      <c r="AC34" s="220"/>
      <c r="AD34" s="220"/>
    </row>
    <row r="35" spans="1:30" x14ac:dyDescent="0.2">
      <c r="A35" s="212"/>
      <c r="B35" s="213"/>
      <c r="C35" s="622" t="s">
        <v>318</v>
      </c>
      <c r="D35" s="504"/>
      <c r="E35" s="215"/>
      <c r="F35" s="214" t="str">
        <f t="shared" si="0"/>
        <v/>
      </c>
      <c r="G35" s="215"/>
      <c r="H35" s="216"/>
      <c r="I35" s="217"/>
      <c r="J35" s="229"/>
      <c r="K35" s="217"/>
      <c r="L35" s="500"/>
      <c r="M35" s="500"/>
      <c r="N35" s="501"/>
      <c r="O35" s="209"/>
      <c r="P35" s="364"/>
      <c r="Q35" s="218"/>
      <c r="R35" s="210"/>
      <c r="S35" s="218"/>
      <c r="T35" s="218"/>
      <c r="U35" s="218"/>
      <c r="V35" s="218"/>
      <c r="W35" s="218"/>
      <c r="X35" s="222"/>
      <c r="Y35" s="211" t="s">
        <v>114</v>
      </c>
      <c r="Z35" s="219"/>
      <c r="AA35" s="222"/>
      <c r="AB35" s="223"/>
      <c r="AC35" s="220"/>
      <c r="AD35" s="220"/>
    </row>
    <row r="36" spans="1:30" x14ac:dyDescent="0.2">
      <c r="A36" s="212"/>
      <c r="B36" s="213"/>
      <c r="C36" s="622" t="s">
        <v>319</v>
      </c>
      <c r="D36" s="434"/>
      <c r="E36" s="215"/>
      <c r="F36" s="214" t="str">
        <f t="shared" si="0"/>
        <v/>
      </c>
      <c r="G36" s="215"/>
      <c r="H36" s="216"/>
      <c r="I36" s="217"/>
      <c r="J36" s="217"/>
      <c r="K36" s="217"/>
      <c r="L36" s="500"/>
      <c r="M36" s="500"/>
      <c r="N36" s="501"/>
      <c r="O36" s="209"/>
      <c r="P36" s="364"/>
      <c r="Q36" s="218"/>
      <c r="R36" s="210"/>
      <c r="S36" s="218"/>
      <c r="T36" s="218"/>
      <c r="U36" s="218"/>
      <c r="V36" s="218"/>
      <c r="W36" s="218"/>
      <c r="X36" s="222"/>
      <c r="Y36" s="211" t="s">
        <v>114</v>
      </c>
      <c r="Z36" s="219"/>
      <c r="AA36" s="222"/>
      <c r="AB36" s="223"/>
      <c r="AC36" s="220"/>
      <c r="AD36" s="220"/>
    </row>
    <row r="37" spans="1:30" x14ac:dyDescent="0.2">
      <c r="A37" s="212"/>
      <c r="B37" s="213"/>
      <c r="C37" s="622" t="s">
        <v>320</v>
      </c>
      <c r="D37" s="434"/>
      <c r="E37" s="215"/>
      <c r="F37" s="214" t="str">
        <f t="shared" si="0"/>
        <v/>
      </c>
      <c r="G37" s="215"/>
      <c r="H37" s="216"/>
      <c r="I37" s="217"/>
      <c r="J37" s="217"/>
      <c r="K37" s="217"/>
      <c r="L37" s="500"/>
      <c r="M37" s="500"/>
      <c r="N37" s="501"/>
      <c r="O37" s="209"/>
      <c r="P37" s="364"/>
      <c r="Q37" s="218"/>
      <c r="R37" s="210"/>
      <c r="S37" s="218"/>
      <c r="T37" s="218"/>
      <c r="U37" s="218"/>
      <c r="V37" s="218"/>
      <c r="W37" s="218"/>
      <c r="X37" s="222"/>
      <c r="Y37" s="211" t="s">
        <v>114</v>
      </c>
      <c r="Z37" s="219"/>
      <c r="AA37" s="222"/>
      <c r="AB37" s="223"/>
      <c r="AC37" s="220"/>
      <c r="AD37" s="220"/>
    </row>
    <row r="38" spans="1:30" x14ac:dyDescent="0.2">
      <c r="A38" s="212"/>
      <c r="B38" s="213"/>
      <c r="C38" s="622" t="s">
        <v>321</v>
      </c>
      <c r="D38" s="434"/>
      <c r="E38" s="215"/>
      <c r="F38" s="214" t="str">
        <f t="shared" si="0"/>
        <v/>
      </c>
      <c r="G38" s="215"/>
      <c r="H38" s="216"/>
      <c r="I38" s="217"/>
      <c r="J38" s="217"/>
      <c r="K38" s="217"/>
      <c r="L38" s="500"/>
      <c r="M38" s="500"/>
      <c r="N38" s="501"/>
      <c r="O38" s="209"/>
      <c r="P38" s="364"/>
      <c r="Q38" s="218"/>
      <c r="R38" s="210"/>
      <c r="S38" s="218"/>
      <c r="T38" s="218"/>
      <c r="U38" s="218"/>
      <c r="V38" s="218"/>
      <c r="W38" s="218"/>
      <c r="X38" s="222"/>
      <c r="Y38" s="211" t="s">
        <v>114</v>
      </c>
      <c r="Z38" s="219"/>
      <c r="AA38" s="222"/>
      <c r="AB38" s="223"/>
      <c r="AC38" s="220"/>
      <c r="AD38" s="220"/>
    </row>
    <row r="39" spans="1:30" x14ac:dyDescent="0.2">
      <c r="A39" s="212"/>
      <c r="B39" s="213"/>
      <c r="C39" s="622" t="s">
        <v>322</v>
      </c>
      <c r="D39" s="434"/>
      <c r="E39" s="215"/>
      <c r="F39" s="214" t="str">
        <f t="shared" si="0"/>
        <v/>
      </c>
      <c r="G39" s="215"/>
      <c r="H39" s="216"/>
      <c r="I39" s="217"/>
      <c r="J39" s="217"/>
      <c r="K39" s="217"/>
      <c r="L39" s="500"/>
      <c r="M39" s="500"/>
      <c r="N39" s="501"/>
      <c r="O39" s="209"/>
      <c r="P39" s="364"/>
      <c r="Q39" s="218"/>
      <c r="R39" s="210"/>
      <c r="S39" s="218"/>
      <c r="T39" s="218"/>
      <c r="U39" s="218"/>
      <c r="V39" s="218"/>
      <c r="W39" s="218"/>
      <c r="X39" s="222"/>
      <c r="Y39" s="211" t="s">
        <v>114</v>
      </c>
      <c r="Z39" s="219"/>
      <c r="AA39" s="222"/>
      <c r="AB39" s="223"/>
      <c r="AC39" s="220"/>
      <c r="AD39" s="220"/>
    </row>
    <row r="40" spans="1:30" x14ac:dyDescent="0.2">
      <c r="A40" s="212"/>
      <c r="B40" s="213"/>
      <c r="C40" s="622" t="s">
        <v>323</v>
      </c>
      <c r="D40" s="434"/>
      <c r="E40" s="215"/>
      <c r="F40" s="214" t="str">
        <f t="shared" si="0"/>
        <v/>
      </c>
      <c r="G40" s="215"/>
      <c r="H40" s="216"/>
      <c r="I40" s="217"/>
      <c r="J40" s="217"/>
      <c r="K40" s="217"/>
      <c r="L40" s="500"/>
      <c r="M40" s="500"/>
      <c r="N40" s="501"/>
      <c r="O40" s="209"/>
      <c r="P40" s="364"/>
      <c r="Q40" s="218"/>
      <c r="R40" s="210"/>
      <c r="S40" s="218"/>
      <c r="T40" s="218"/>
      <c r="U40" s="218"/>
      <c r="V40" s="218"/>
      <c r="W40" s="218"/>
      <c r="X40" s="222"/>
      <c r="Y40" s="211" t="s">
        <v>114</v>
      </c>
      <c r="Z40" s="219"/>
      <c r="AA40" s="222"/>
      <c r="AB40" s="223"/>
      <c r="AC40" s="220"/>
      <c r="AD40" s="220"/>
    </row>
    <row r="41" spans="1:30" x14ac:dyDescent="0.2">
      <c r="A41" s="212"/>
      <c r="B41" s="213"/>
      <c r="C41" s="622" t="s">
        <v>324</v>
      </c>
      <c r="D41" s="434"/>
      <c r="E41" s="215"/>
      <c r="F41" s="214" t="str">
        <f t="shared" si="0"/>
        <v/>
      </c>
      <c r="G41" s="215"/>
      <c r="H41" s="216"/>
      <c r="I41" s="217"/>
      <c r="J41" s="217"/>
      <c r="K41" s="217"/>
      <c r="L41" s="500"/>
      <c r="M41" s="500"/>
      <c r="N41" s="501"/>
      <c r="O41" s="209"/>
      <c r="P41" s="364"/>
      <c r="Q41" s="218"/>
      <c r="R41" s="210"/>
      <c r="S41" s="218"/>
      <c r="T41" s="218"/>
      <c r="U41" s="218"/>
      <c r="V41" s="218"/>
      <c r="W41" s="218"/>
      <c r="X41" s="222"/>
      <c r="Y41" s="211" t="s">
        <v>114</v>
      </c>
      <c r="Z41" s="219"/>
      <c r="AA41" s="222"/>
      <c r="AB41" s="223"/>
      <c r="AC41" s="220"/>
      <c r="AD41" s="220"/>
    </row>
    <row r="42" spans="1:30" x14ac:dyDescent="0.2">
      <c r="A42" s="212"/>
      <c r="B42" s="213"/>
      <c r="C42" s="622" t="s">
        <v>325</v>
      </c>
      <c r="D42" s="434"/>
      <c r="E42" s="215"/>
      <c r="F42" s="214" t="str">
        <f t="shared" si="0"/>
        <v/>
      </c>
      <c r="G42" s="215"/>
      <c r="H42" s="216"/>
      <c r="I42" s="217"/>
      <c r="J42" s="217"/>
      <c r="K42" s="217"/>
      <c r="L42" s="500"/>
      <c r="M42" s="500"/>
      <c r="N42" s="501"/>
      <c r="O42" s="209"/>
      <c r="P42" s="364"/>
      <c r="Q42" s="218"/>
      <c r="R42" s="210"/>
      <c r="S42" s="218"/>
      <c r="T42" s="218"/>
      <c r="U42" s="218"/>
      <c r="V42" s="218"/>
      <c r="W42" s="218"/>
      <c r="X42" s="222"/>
      <c r="Y42" s="211" t="s">
        <v>114</v>
      </c>
      <c r="Z42" s="219"/>
      <c r="AA42" s="222"/>
      <c r="AB42" s="223"/>
      <c r="AC42" s="220"/>
      <c r="AD42" s="220"/>
    </row>
    <row r="43" spans="1:30" x14ac:dyDescent="0.2">
      <c r="A43" s="212"/>
      <c r="B43" s="213"/>
      <c r="C43" s="622" t="s">
        <v>326</v>
      </c>
      <c r="D43" s="434"/>
      <c r="E43" s="215"/>
      <c r="F43" s="214" t="str">
        <f t="shared" si="0"/>
        <v/>
      </c>
      <c r="G43" s="215"/>
      <c r="H43" s="216"/>
      <c r="I43" s="217"/>
      <c r="J43" s="217"/>
      <c r="K43" s="217"/>
      <c r="L43" s="500"/>
      <c r="M43" s="500"/>
      <c r="N43" s="501"/>
      <c r="O43" s="209"/>
      <c r="P43" s="364"/>
      <c r="Q43" s="218"/>
      <c r="R43" s="210"/>
      <c r="S43" s="218"/>
      <c r="T43" s="218"/>
      <c r="U43" s="218"/>
      <c r="V43" s="218"/>
      <c r="W43" s="218"/>
      <c r="X43" s="222"/>
      <c r="Y43" s="211" t="s">
        <v>114</v>
      </c>
      <c r="Z43" s="219"/>
      <c r="AA43" s="222"/>
      <c r="AB43" s="223"/>
      <c r="AC43" s="220"/>
      <c r="AD43" s="220"/>
    </row>
    <row r="44" spans="1:30" x14ac:dyDescent="0.2">
      <c r="A44" s="212"/>
      <c r="B44" s="213"/>
      <c r="C44" s="622" t="s">
        <v>327</v>
      </c>
      <c r="D44" s="434"/>
      <c r="E44" s="215"/>
      <c r="F44" s="214" t="str">
        <f t="shared" si="0"/>
        <v/>
      </c>
      <c r="G44" s="215"/>
      <c r="H44" s="216"/>
      <c r="I44" s="217"/>
      <c r="J44" s="217"/>
      <c r="K44" s="217"/>
      <c r="L44" s="500"/>
      <c r="M44" s="500"/>
      <c r="N44" s="501"/>
      <c r="O44" s="209"/>
      <c r="P44" s="364"/>
      <c r="Q44" s="218"/>
      <c r="R44" s="210"/>
      <c r="S44" s="218"/>
      <c r="T44" s="218"/>
      <c r="U44" s="218"/>
      <c r="V44" s="218"/>
      <c r="W44" s="218"/>
      <c r="X44" s="222"/>
      <c r="Y44" s="211" t="s">
        <v>114</v>
      </c>
      <c r="Z44" s="219"/>
      <c r="AA44" s="222"/>
      <c r="AB44" s="223"/>
      <c r="AC44" s="220"/>
      <c r="AD44" s="220"/>
    </row>
    <row r="45" spans="1:30" x14ac:dyDescent="0.2">
      <c r="A45" s="212"/>
      <c r="B45" s="213"/>
      <c r="C45" s="622" t="s">
        <v>328</v>
      </c>
      <c r="D45" s="434"/>
      <c r="E45" s="215"/>
      <c r="F45" s="214" t="str">
        <f t="shared" si="0"/>
        <v/>
      </c>
      <c r="G45" s="215"/>
      <c r="H45" s="216"/>
      <c r="I45" s="217"/>
      <c r="J45" s="217"/>
      <c r="K45" s="217"/>
      <c r="L45" s="500"/>
      <c r="M45" s="500"/>
      <c r="N45" s="501"/>
      <c r="O45" s="209"/>
      <c r="P45" s="364"/>
      <c r="Q45" s="218"/>
      <c r="R45" s="210"/>
      <c r="S45" s="218"/>
      <c r="T45" s="218"/>
      <c r="U45" s="218"/>
      <c r="V45" s="218"/>
      <c r="W45" s="218"/>
      <c r="X45" s="222"/>
      <c r="Y45" s="211" t="s">
        <v>114</v>
      </c>
      <c r="Z45" s="219"/>
      <c r="AA45" s="222"/>
      <c r="AB45" s="223"/>
      <c r="AC45" s="220"/>
      <c r="AD45" s="220"/>
    </row>
    <row r="46" spans="1:30" x14ac:dyDescent="0.2">
      <c r="A46" s="212"/>
      <c r="B46" s="213"/>
      <c r="C46" s="622" t="s">
        <v>329</v>
      </c>
      <c r="D46" s="434"/>
      <c r="E46" s="215"/>
      <c r="F46" s="214" t="str">
        <f t="shared" si="0"/>
        <v/>
      </c>
      <c r="G46" s="215"/>
      <c r="H46" s="216"/>
      <c r="I46" s="217"/>
      <c r="J46" s="217"/>
      <c r="K46" s="217"/>
      <c r="L46" s="500"/>
      <c r="M46" s="500"/>
      <c r="N46" s="501"/>
      <c r="O46" s="209"/>
      <c r="P46" s="364"/>
      <c r="Q46" s="218"/>
      <c r="R46" s="210"/>
      <c r="S46" s="218"/>
      <c r="T46" s="218"/>
      <c r="U46" s="218"/>
      <c r="V46" s="218"/>
      <c r="W46" s="218"/>
      <c r="X46" s="222"/>
      <c r="Y46" s="211" t="s">
        <v>114</v>
      </c>
      <c r="Z46" s="219"/>
      <c r="AA46" s="222"/>
      <c r="AB46" s="223"/>
      <c r="AC46" s="220"/>
      <c r="AD46" s="220"/>
    </row>
    <row r="47" spans="1:30" x14ac:dyDescent="0.2">
      <c r="A47" s="212"/>
      <c r="B47" s="213"/>
      <c r="C47" s="622" t="s">
        <v>330</v>
      </c>
      <c r="D47" s="434"/>
      <c r="E47" s="215"/>
      <c r="F47" s="214" t="str">
        <f t="shared" si="0"/>
        <v/>
      </c>
      <c r="G47" s="215"/>
      <c r="H47" s="216"/>
      <c r="I47" s="217"/>
      <c r="J47" s="217"/>
      <c r="K47" s="217"/>
      <c r="L47" s="500"/>
      <c r="M47" s="500"/>
      <c r="N47" s="501"/>
      <c r="O47" s="209"/>
      <c r="P47" s="364"/>
      <c r="Q47" s="218"/>
      <c r="R47" s="210"/>
      <c r="S47" s="218"/>
      <c r="T47" s="218"/>
      <c r="U47" s="218"/>
      <c r="V47" s="218"/>
      <c r="W47" s="218"/>
      <c r="X47" s="222"/>
      <c r="Y47" s="211" t="s">
        <v>114</v>
      </c>
      <c r="Z47" s="219"/>
      <c r="AA47" s="222"/>
      <c r="AB47" s="223"/>
      <c r="AC47" s="220"/>
      <c r="AD47" s="220"/>
    </row>
    <row r="48" spans="1:30" x14ac:dyDescent="0.2">
      <c r="A48" s="212"/>
      <c r="B48" s="213"/>
      <c r="C48" s="622" t="s">
        <v>331</v>
      </c>
      <c r="D48" s="434"/>
      <c r="E48" s="215"/>
      <c r="F48" s="214" t="str">
        <f t="shared" ref="F48:F79" si="1">IF(B48="","",F47+1)</f>
        <v/>
      </c>
      <c r="G48" s="215"/>
      <c r="H48" s="216"/>
      <c r="I48" s="217"/>
      <c r="J48" s="217"/>
      <c r="K48" s="217"/>
      <c r="L48" s="500"/>
      <c r="M48" s="500"/>
      <c r="N48" s="501"/>
      <c r="O48" s="209"/>
      <c r="P48" s="364"/>
      <c r="Q48" s="218"/>
      <c r="R48" s="210"/>
      <c r="S48" s="218"/>
      <c r="T48" s="218"/>
      <c r="U48" s="218"/>
      <c r="V48" s="218"/>
      <c r="W48" s="218"/>
      <c r="X48" s="222"/>
      <c r="Y48" s="211" t="s">
        <v>114</v>
      </c>
      <c r="Z48" s="219"/>
      <c r="AA48" s="222"/>
      <c r="AB48" s="223"/>
      <c r="AC48" s="220"/>
      <c r="AD48" s="220"/>
    </row>
    <row r="49" spans="1:30" x14ac:dyDescent="0.2">
      <c r="A49" s="212"/>
      <c r="B49" s="213"/>
      <c r="C49" s="622" t="s">
        <v>332</v>
      </c>
      <c r="D49" s="434"/>
      <c r="E49" s="215"/>
      <c r="F49" s="214" t="str">
        <f t="shared" si="1"/>
        <v/>
      </c>
      <c r="G49" s="215"/>
      <c r="H49" s="216"/>
      <c r="I49" s="217"/>
      <c r="J49" s="217"/>
      <c r="K49" s="217"/>
      <c r="L49" s="500"/>
      <c r="M49" s="500"/>
      <c r="N49" s="501"/>
      <c r="O49" s="209"/>
      <c r="P49" s="364"/>
      <c r="Q49" s="218"/>
      <c r="R49" s="210"/>
      <c r="S49" s="218"/>
      <c r="T49" s="218"/>
      <c r="U49" s="218"/>
      <c r="V49" s="218"/>
      <c r="W49" s="218"/>
      <c r="X49" s="222"/>
      <c r="Y49" s="211" t="s">
        <v>114</v>
      </c>
      <c r="Z49" s="219"/>
      <c r="AA49" s="222"/>
      <c r="AB49" s="223"/>
      <c r="AC49" s="220"/>
      <c r="AD49" s="220"/>
    </row>
    <row r="50" spans="1:30" x14ac:dyDescent="0.2">
      <c r="A50" s="212"/>
      <c r="B50" s="213"/>
      <c r="C50" s="622" t="s">
        <v>333</v>
      </c>
      <c r="D50" s="434"/>
      <c r="E50" s="215"/>
      <c r="F50" s="214" t="str">
        <f t="shared" si="1"/>
        <v/>
      </c>
      <c r="G50" s="215"/>
      <c r="H50" s="216"/>
      <c r="I50" s="217"/>
      <c r="J50" s="217"/>
      <c r="K50" s="217"/>
      <c r="L50" s="500"/>
      <c r="M50" s="500"/>
      <c r="N50" s="501"/>
      <c r="O50" s="209"/>
      <c r="P50" s="364"/>
      <c r="Q50" s="218"/>
      <c r="R50" s="210"/>
      <c r="S50" s="218"/>
      <c r="T50" s="218"/>
      <c r="U50" s="218"/>
      <c r="V50" s="218"/>
      <c r="W50" s="218"/>
      <c r="X50" s="222"/>
      <c r="Y50" s="211" t="s">
        <v>114</v>
      </c>
      <c r="Z50" s="219"/>
      <c r="AA50" s="222"/>
      <c r="AB50" s="223"/>
      <c r="AC50" s="220"/>
      <c r="AD50" s="220"/>
    </row>
    <row r="51" spans="1:30" x14ac:dyDescent="0.2">
      <c r="A51" s="212"/>
      <c r="B51" s="213"/>
      <c r="C51" s="622" t="s">
        <v>334</v>
      </c>
      <c r="D51" s="434"/>
      <c r="E51" s="215"/>
      <c r="F51" s="214" t="str">
        <f t="shared" si="1"/>
        <v/>
      </c>
      <c r="G51" s="215"/>
      <c r="H51" s="216"/>
      <c r="I51" s="217"/>
      <c r="J51" s="217"/>
      <c r="K51" s="217"/>
      <c r="L51" s="500"/>
      <c r="M51" s="500"/>
      <c r="N51" s="501"/>
      <c r="O51" s="209"/>
      <c r="P51" s="364"/>
      <c r="Q51" s="218"/>
      <c r="R51" s="210"/>
      <c r="S51" s="218"/>
      <c r="T51" s="218"/>
      <c r="U51" s="218"/>
      <c r="V51" s="218"/>
      <c r="W51" s="218"/>
      <c r="X51" s="222"/>
      <c r="Y51" s="211" t="s">
        <v>114</v>
      </c>
      <c r="Z51" s="219"/>
      <c r="AA51" s="222"/>
      <c r="AB51" s="223"/>
      <c r="AC51" s="220"/>
      <c r="AD51" s="220"/>
    </row>
    <row r="52" spans="1:30" x14ac:dyDescent="0.2">
      <c r="A52" s="212"/>
      <c r="B52" s="213"/>
      <c r="C52" s="622" t="s">
        <v>335</v>
      </c>
      <c r="D52" s="434"/>
      <c r="E52" s="215"/>
      <c r="F52" s="214" t="str">
        <f t="shared" si="1"/>
        <v/>
      </c>
      <c r="G52" s="215"/>
      <c r="H52" s="216"/>
      <c r="I52" s="217"/>
      <c r="J52" s="217"/>
      <c r="K52" s="217"/>
      <c r="L52" s="500"/>
      <c r="M52" s="500"/>
      <c r="N52" s="501"/>
      <c r="O52" s="209"/>
      <c r="P52" s="364"/>
      <c r="Q52" s="218"/>
      <c r="R52" s="210"/>
      <c r="S52" s="218"/>
      <c r="T52" s="218"/>
      <c r="U52" s="218"/>
      <c r="V52" s="218"/>
      <c r="W52" s="218"/>
      <c r="X52" s="222"/>
      <c r="Y52" s="211" t="s">
        <v>114</v>
      </c>
      <c r="Z52" s="219"/>
      <c r="AA52" s="222"/>
      <c r="AB52" s="223"/>
      <c r="AC52" s="220"/>
      <c r="AD52" s="220"/>
    </row>
    <row r="53" spans="1:30" x14ac:dyDescent="0.2">
      <c r="A53" s="231"/>
      <c r="B53" s="227"/>
      <c r="C53" s="622" t="s">
        <v>336</v>
      </c>
      <c r="D53" s="434"/>
      <c r="E53" s="232"/>
      <c r="F53" s="214" t="str">
        <f t="shared" si="1"/>
        <v/>
      </c>
      <c r="G53" s="233"/>
      <c r="H53" s="234"/>
      <c r="I53" s="235"/>
      <c r="J53" s="235"/>
      <c r="K53" s="232"/>
      <c r="L53" s="502"/>
      <c r="M53" s="502"/>
      <c r="N53" s="501"/>
      <c r="O53" s="209"/>
      <c r="P53" s="364"/>
      <c r="Q53" s="236"/>
      <c r="R53" s="210"/>
      <c r="S53" s="236"/>
      <c r="T53" s="218"/>
      <c r="U53" s="236"/>
      <c r="V53" s="236"/>
      <c r="W53" s="236"/>
      <c r="X53" s="219"/>
      <c r="Y53" s="211" t="s">
        <v>114</v>
      </c>
      <c r="Z53" s="219"/>
      <c r="AA53" s="219"/>
      <c r="AB53" s="219"/>
      <c r="AC53" s="220"/>
      <c r="AD53" s="220"/>
    </row>
    <row r="54" spans="1:30" x14ac:dyDescent="0.2">
      <c r="A54" s="212"/>
      <c r="B54" s="213"/>
      <c r="C54" s="622" t="s">
        <v>337</v>
      </c>
      <c r="D54" s="434"/>
      <c r="E54" s="215"/>
      <c r="F54" s="214" t="str">
        <f t="shared" si="1"/>
        <v/>
      </c>
      <c r="G54" s="215"/>
      <c r="H54" s="216"/>
      <c r="I54" s="217"/>
      <c r="J54" s="217"/>
      <c r="K54" s="238"/>
      <c r="L54" s="500"/>
      <c r="M54" s="500"/>
      <c r="N54" s="501"/>
      <c r="O54" s="209"/>
      <c r="P54" s="364"/>
      <c r="Q54" s="218"/>
      <c r="R54" s="210"/>
      <c r="S54" s="218"/>
      <c r="T54" s="218"/>
      <c r="U54" s="218"/>
      <c r="V54" s="218"/>
      <c r="W54" s="218"/>
      <c r="X54" s="222"/>
      <c r="Y54" s="211" t="s">
        <v>114</v>
      </c>
      <c r="Z54" s="219"/>
      <c r="AA54" s="222"/>
      <c r="AB54" s="223"/>
      <c r="AC54" s="220"/>
      <c r="AD54" s="220"/>
    </row>
    <row r="55" spans="1:30" x14ac:dyDescent="0.2">
      <c r="A55" s="212"/>
      <c r="B55" s="213"/>
      <c r="C55" s="622" t="s">
        <v>338</v>
      </c>
      <c r="D55" s="434"/>
      <c r="E55" s="215"/>
      <c r="F55" s="214" t="str">
        <f t="shared" si="1"/>
        <v/>
      </c>
      <c r="G55" s="215"/>
      <c r="H55" s="216"/>
      <c r="I55" s="217"/>
      <c r="J55" s="217"/>
      <c r="K55" s="238"/>
      <c r="L55" s="500"/>
      <c r="M55" s="500"/>
      <c r="N55" s="501"/>
      <c r="O55" s="209"/>
      <c r="P55" s="364"/>
      <c r="Q55" s="218"/>
      <c r="R55" s="210"/>
      <c r="S55" s="218"/>
      <c r="T55" s="218"/>
      <c r="U55" s="218"/>
      <c r="V55" s="218"/>
      <c r="W55" s="218"/>
      <c r="X55" s="222"/>
      <c r="Y55" s="211" t="s">
        <v>114</v>
      </c>
      <c r="Z55" s="219"/>
      <c r="AA55" s="222"/>
      <c r="AB55" s="223"/>
      <c r="AC55" s="220"/>
      <c r="AD55" s="220"/>
    </row>
    <row r="56" spans="1:30" x14ac:dyDescent="0.2">
      <c r="A56" s="212"/>
      <c r="B56" s="213"/>
      <c r="C56" s="622" t="s">
        <v>339</v>
      </c>
      <c r="D56" s="434"/>
      <c r="E56" s="215"/>
      <c r="F56" s="214" t="str">
        <f t="shared" si="1"/>
        <v/>
      </c>
      <c r="G56" s="215"/>
      <c r="H56" s="216"/>
      <c r="I56" s="217"/>
      <c r="J56" s="217"/>
      <c r="K56" s="238"/>
      <c r="L56" s="500"/>
      <c r="M56" s="500"/>
      <c r="N56" s="501"/>
      <c r="O56" s="209"/>
      <c r="P56" s="364"/>
      <c r="Q56" s="218"/>
      <c r="R56" s="210"/>
      <c r="S56" s="218"/>
      <c r="T56" s="218"/>
      <c r="U56" s="218"/>
      <c r="V56" s="218"/>
      <c r="W56" s="218"/>
      <c r="X56" s="222"/>
      <c r="Y56" s="211" t="s">
        <v>114</v>
      </c>
      <c r="Z56" s="219"/>
      <c r="AA56" s="222"/>
      <c r="AB56" s="223"/>
      <c r="AC56" s="220"/>
      <c r="AD56" s="220"/>
    </row>
    <row r="57" spans="1:30" x14ac:dyDescent="0.2">
      <c r="A57" s="231"/>
      <c r="B57" s="227"/>
      <c r="C57" s="622" t="s">
        <v>340</v>
      </c>
      <c r="D57" s="434"/>
      <c r="E57" s="232"/>
      <c r="F57" s="214" t="str">
        <f t="shared" si="1"/>
        <v/>
      </c>
      <c r="G57" s="237"/>
      <c r="H57" s="239"/>
      <c r="I57" s="240"/>
      <c r="J57" s="240"/>
      <c r="K57" s="241"/>
      <c r="L57" s="502"/>
      <c r="M57" s="502"/>
      <c r="N57" s="501"/>
      <c r="O57" s="209"/>
      <c r="P57" s="364"/>
      <c r="Q57" s="236"/>
      <c r="R57" s="210"/>
      <c r="S57" s="236"/>
      <c r="T57" s="218"/>
      <c r="U57" s="236"/>
      <c r="V57" s="236"/>
      <c r="W57" s="236"/>
      <c r="X57" s="219"/>
      <c r="Y57" s="211" t="s">
        <v>114</v>
      </c>
      <c r="Z57" s="219"/>
      <c r="AA57" s="219"/>
      <c r="AB57" s="219"/>
      <c r="AC57" s="220"/>
      <c r="AD57" s="220"/>
    </row>
    <row r="58" spans="1:30" x14ac:dyDescent="0.2">
      <c r="A58" s="231"/>
      <c r="B58" s="227"/>
      <c r="C58" s="622" t="s">
        <v>341</v>
      </c>
      <c r="D58" s="434"/>
      <c r="E58" s="232"/>
      <c r="F58" s="214" t="str">
        <f t="shared" si="1"/>
        <v/>
      </c>
      <c r="G58" s="233"/>
      <c r="H58" s="234"/>
      <c r="I58" s="235"/>
      <c r="J58" s="235"/>
      <c r="K58" s="241"/>
      <c r="L58" s="502"/>
      <c r="M58" s="502"/>
      <c r="N58" s="501"/>
      <c r="O58" s="209"/>
      <c r="P58" s="364"/>
      <c r="Q58" s="236"/>
      <c r="R58" s="210"/>
      <c r="S58" s="236"/>
      <c r="T58" s="218"/>
      <c r="U58" s="236"/>
      <c r="V58" s="236"/>
      <c r="W58" s="236"/>
      <c r="X58" s="219"/>
      <c r="Y58" s="211" t="s">
        <v>114</v>
      </c>
      <c r="Z58" s="219"/>
      <c r="AA58" s="219"/>
      <c r="AB58" s="219"/>
      <c r="AC58" s="220"/>
      <c r="AD58" s="220"/>
    </row>
    <row r="59" spans="1:30" x14ac:dyDescent="0.2">
      <c r="A59" s="212"/>
      <c r="B59" s="213"/>
      <c r="C59" s="622" t="s">
        <v>342</v>
      </c>
      <c r="D59" s="434"/>
      <c r="E59" s="215"/>
      <c r="F59" s="214" t="str">
        <f t="shared" si="1"/>
        <v/>
      </c>
      <c r="G59" s="215"/>
      <c r="H59" s="216"/>
      <c r="I59" s="217"/>
      <c r="J59" s="217"/>
      <c r="K59" s="217"/>
      <c r="L59" s="500"/>
      <c r="M59" s="500"/>
      <c r="N59" s="501"/>
      <c r="O59" s="209"/>
      <c r="P59" s="364"/>
      <c r="Q59" s="218"/>
      <c r="R59" s="210"/>
      <c r="S59" s="218"/>
      <c r="T59" s="218"/>
      <c r="U59" s="218"/>
      <c r="V59" s="218"/>
      <c r="W59" s="218"/>
      <c r="X59" s="222"/>
      <c r="Y59" s="211" t="s">
        <v>114</v>
      </c>
      <c r="Z59" s="219"/>
      <c r="AA59" s="222"/>
      <c r="AB59" s="223"/>
      <c r="AC59" s="220"/>
      <c r="AD59" s="220"/>
    </row>
    <row r="60" spans="1:30" x14ac:dyDescent="0.2">
      <c r="A60" s="212"/>
      <c r="B60" s="213"/>
      <c r="C60" s="622" t="s">
        <v>343</v>
      </c>
      <c r="D60" s="434"/>
      <c r="E60" s="215"/>
      <c r="F60" s="214" t="str">
        <f t="shared" si="1"/>
        <v/>
      </c>
      <c r="G60" s="215"/>
      <c r="H60" s="216"/>
      <c r="I60" s="217"/>
      <c r="J60" s="217"/>
      <c r="K60" s="217"/>
      <c r="L60" s="500"/>
      <c r="M60" s="500"/>
      <c r="N60" s="501"/>
      <c r="O60" s="209"/>
      <c r="P60" s="364"/>
      <c r="Q60" s="218"/>
      <c r="R60" s="210"/>
      <c r="S60" s="218"/>
      <c r="T60" s="218"/>
      <c r="U60" s="218"/>
      <c r="V60" s="218"/>
      <c r="W60" s="218"/>
      <c r="X60" s="222"/>
      <c r="Y60" s="211" t="s">
        <v>114</v>
      </c>
      <c r="Z60" s="219"/>
      <c r="AA60" s="222"/>
      <c r="AB60" s="223"/>
      <c r="AC60" s="220"/>
      <c r="AD60" s="220"/>
    </row>
    <row r="61" spans="1:30" x14ac:dyDescent="0.2">
      <c r="A61" s="231"/>
      <c r="B61" s="227"/>
      <c r="C61" s="622" t="s">
        <v>344</v>
      </c>
      <c r="D61" s="434"/>
      <c r="E61" s="232"/>
      <c r="F61" s="214" t="str">
        <f t="shared" si="1"/>
        <v/>
      </c>
      <c r="G61" s="233"/>
      <c r="H61" s="234"/>
      <c r="I61" s="235"/>
      <c r="J61" s="235"/>
      <c r="K61" s="232"/>
      <c r="L61" s="502"/>
      <c r="M61" s="502"/>
      <c r="N61" s="501"/>
      <c r="O61" s="209"/>
      <c r="P61" s="364"/>
      <c r="Q61" s="236"/>
      <c r="R61" s="210"/>
      <c r="S61" s="236"/>
      <c r="T61" s="218"/>
      <c r="U61" s="236"/>
      <c r="V61" s="236"/>
      <c r="W61" s="236"/>
      <c r="X61" s="219"/>
      <c r="Y61" s="211" t="s">
        <v>114</v>
      </c>
      <c r="Z61" s="219"/>
      <c r="AA61" s="219"/>
      <c r="AB61" s="219"/>
      <c r="AC61" s="220"/>
      <c r="AD61" s="220"/>
    </row>
    <row r="62" spans="1:30" x14ac:dyDescent="0.2">
      <c r="A62" s="242"/>
      <c r="B62" s="243"/>
      <c r="C62" s="622" t="s">
        <v>345</v>
      </c>
      <c r="D62" s="434"/>
      <c r="E62" s="244"/>
      <c r="F62" s="214" t="str">
        <f t="shared" si="1"/>
        <v/>
      </c>
      <c r="G62" s="244"/>
      <c r="H62" s="245"/>
      <c r="I62" s="246"/>
      <c r="J62" s="246"/>
      <c r="K62" s="232"/>
      <c r="L62" s="502"/>
      <c r="M62" s="502"/>
      <c r="N62" s="501"/>
      <c r="O62" s="209"/>
      <c r="P62" s="364"/>
      <c r="Q62" s="236"/>
      <c r="R62" s="210"/>
      <c r="S62" s="236"/>
      <c r="T62" s="218"/>
      <c r="U62" s="236"/>
      <c r="V62" s="236"/>
      <c r="W62" s="236"/>
      <c r="X62" s="219"/>
      <c r="Y62" s="211" t="s">
        <v>114</v>
      </c>
      <c r="Z62" s="219"/>
      <c r="AA62" s="219"/>
      <c r="AB62" s="219"/>
      <c r="AC62" s="220"/>
      <c r="AD62" s="220"/>
    </row>
    <row r="63" spans="1:30" x14ac:dyDescent="0.2">
      <c r="A63" s="231"/>
      <c r="B63" s="227"/>
      <c r="C63" s="622" t="s">
        <v>346</v>
      </c>
      <c r="D63" s="434"/>
      <c r="E63" s="232"/>
      <c r="F63" s="214" t="str">
        <f t="shared" si="1"/>
        <v/>
      </c>
      <c r="G63" s="233"/>
      <c r="H63" s="234"/>
      <c r="I63" s="235"/>
      <c r="J63" s="235"/>
      <c r="K63" s="232"/>
      <c r="L63" s="502"/>
      <c r="M63" s="502"/>
      <c r="N63" s="501"/>
      <c r="O63" s="209"/>
      <c r="P63" s="364"/>
      <c r="Q63" s="236"/>
      <c r="R63" s="210"/>
      <c r="S63" s="236"/>
      <c r="T63" s="218"/>
      <c r="U63" s="236"/>
      <c r="V63" s="236"/>
      <c r="W63" s="236"/>
      <c r="X63" s="219"/>
      <c r="Y63" s="211" t="s">
        <v>114</v>
      </c>
      <c r="Z63" s="219"/>
      <c r="AA63" s="219"/>
      <c r="AB63" s="219"/>
      <c r="AC63" s="220"/>
      <c r="AD63" s="220"/>
    </row>
    <row r="64" spans="1:30" x14ac:dyDescent="0.2">
      <c r="A64" s="231"/>
      <c r="B64" s="227"/>
      <c r="C64" s="622" t="s">
        <v>347</v>
      </c>
      <c r="D64" s="434"/>
      <c r="E64" s="232"/>
      <c r="F64" s="214" t="str">
        <f t="shared" si="1"/>
        <v/>
      </c>
      <c r="G64" s="233"/>
      <c r="H64" s="234"/>
      <c r="I64" s="235"/>
      <c r="J64" s="235"/>
      <c r="K64" s="232"/>
      <c r="L64" s="502"/>
      <c r="M64" s="502"/>
      <c r="N64" s="501"/>
      <c r="O64" s="209"/>
      <c r="P64" s="364"/>
      <c r="Q64" s="236"/>
      <c r="R64" s="210"/>
      <c r="S64" s="236"/>
      <c r="T64" s="218"/>
      <c r="U64" s="236"/>
      <c r="V64" s="236"/>
      <c r="W64" s="236"/>
      <c r="X64" s="219"/>
      <c r="Y64" s="211" t="s">
        <v>114</v>
      </c>
      <c r="Z64" s="219"/>
      <c r="AA64" s="219"/>
      <c r="AB64" s="219"/>
      <c r="AC64" s="220"/>
      <c r="AD64" s="220"/>
    </row>
    <row r="65" spans="1:30" x14ac:dyDescent="0.2">
      <c r="A65" s="231"/>
      <c r="B65" s="227"/>
      <c r="C65" s="622" t="s">
        <v>348</v>
      </c>
      <c r="D65" s="434"/>
      <c r="E65" s="232"/>
      <c r="F65" s="214" t="str">
        <f t="shared" si="1"/>
        <v/>
      </c>
      <c r="G65" s="233"/>
      <c r="H65" s="234"/>
      <c r="I65" s="235"/>
      <c r="J65" s="235"/>
      <c r="K65" s="232"/>
      <c r="L65" s="502"/>
      <c r="M65" s="502"/>
      <c r="N65" s="501"/>
      <c r="O65" s="209"/>
      <c r="P65" s="364"/>
      <c r="Q65" s="236"/>
      <c r="R65" s="210"/>
      <c r="S65" s="236"/>
      <c r="T65" s="218"/>
      <c r="U65" s="236"/>
      <c r="V65" s="236"/>
      <c r="W65" s="236"/>
      <c r="X65" s="219"/>
      <c r="Y65" s="211" t="s">
        <v>114</v>
      </c>
      <c r="Z65" s="219"/>
      <c r="AA65" s="219"/>
      <c r="AB65" s="219"/>
      <c r="AC65" s="220"/>
      <c r="AD65" s="220"/>
    </row>
    <row r="66" spans="1:30" x14ac:dyDescent="0.2">
      <c r="A66" s="231"/>
      <c r="B66" s="227"/>
      <c r="C66" s="622" t="s">
        <v>349</v>
      </c>
      <c r="D66" s="434"/>
      <c r="E66" s="232"/>
      <c r="F66" s="214" t="str">
        <f t="shared" si="1"/>
        <v/>
      </c>
      <c r="G66" s="233"/>
      <c r="H66" s="234"/>
      <c r="I66" s="235"/>
      <c r="J66" s="235"/>
      <c r="K66" s="232"/>
      <c r="L66" s="502"/>
      <c r="M66" s="502"/>
      <c r="N66" s="501"/>
      <c r="O66" s="209"/>
      <c r="P66" s="364"/>
      <c r="Q66" s="236"/>
      <c r="R66" s="210"/>
      <c r="S66" s="236"/>
      <c r="T66" s="218"/>
      <c r="U66" s="236"/>
      <c r="V66" s="236"/>
      <c r="W66" s="236"/>
      <c r="X66" s="219"/>
      <c r="Y66" s="211" t="s">
        <v>114</v>
      </c>
      <c r="Z66" s="219"/>
      <c r="AA66" s="219"/>
      <c r="AB66" s="219"/>
      <c r="AC66" s="220"/>
      <c r="AD66" s="220"/>
    </row>
    <row r="67" spans="1:30" x14ac:dyDescent="0.2">
      <c r="A67" s="231"/>
      <c r="B67" s="227"/>
      <c r="C67" s="622" t="s">
        <v>350</v>
      </c>
      <c r="D67" s="434"/>
      <c r="E67" s="232"/>
      <c r="F67" s="214" t="str">
        <f t="shared" si="1"/>
        <v/>
      </c>
      <c r="G67" s="233"/>
      <c r="H67" s="234"/>
      <c r="I67" s="235"/>
      <c r="J67" s="235"/>
      <c r="K67" s="232"/>
      <c r="L67" s="502"/>
      <c r="M67" s="502"/>
      <c r="N67" s="501"/>
      <c r="O67" s="209"/>
      <c r="P67" s="364"/>
      <c r="Q67" s="236"/>
      <c r="R67" s="210"/>
      <c r="S67" s="236"/>
      <c r="T67" s="218"/>
      <c r="U67" s="236"/>
      <c r="V67" s="236"/>
      <c r="W67" s="236"/>
      <c r="X67" s="219"/>
      <c r="Y67" s="211" t="s">
        <v>114</v>
      </c>
      <c r="Z67" s="219"/>
      <c r="AA67" s="219"/>
      <c r="AB67" s="219"/>
      <c r="AC67" s="220"/>
      <c r="AD67" s="220"/>
    </row>
    <row r="68" spans="1:30" x14ac:dyDescent="0.2">
      <c r="A68" s="231"/>
      <c r="B68" s="227"/>
      <c r="C68" s="622" t="s">
        <v>351</v>
      </c>
      <c r="D68" s="434"/>
      <c r="E68" s="232"/>
      <c r="F68" s="214" t="str">
        <f t="shared" si="1"/>
        <v/>
      </c>
      <c r="G68" s="233"/>
      <c r="H68" s="234"/>
      <c r="I68" s="235"/>
      <c r="J68" s="235"/>
      <c r="K68" s="232"/>
      <c r="L68" s="502"/>
      <c r="M68" s="502"/>
      <c r="N68" s="501"/>
      <c r="O68" s="209"/>
      <c r="P68" s="364"/>
      <c r="Q68" s="236"/>
      <c r="R68" s="210"/>
      <c r="S68" s="236"/>
      <c r="T68" s="218"/>
      <c r="U68" s="236"/>
      <c r="V68" s="236"/>
      <c r="W68" s="236"/>
      <c r="X68" s="219"/>
      <c r="Y68" s="211" t="s">
        <v>114</v>
      </c>
      <c r="Z68" s="219"/>
      <c r="AA68" s="219"/>
      <c r="AB68" s="219"/>
      <c r="AC68" s="220"/>
      <c r="AD68" s="220"/>
    </row>
    <row r="69" spans="1:30" x14ac:dyDescent="0.2">
      <c r="A69" s="231"/>
      <c r="B69" s="227"/>
      <c r="C69" s="622" t="s">
        <v>352</v>
      </c>
      <c r="D69" s="434"/>
      <c r="E69" s="232"/>
      <c r="F69" s="214" t="str">
        <f t="shared" si="1"/>
        <v/>
      </c>
      <c r="G69" s="233"/>
      <c r="H69" s="234"/>
      <c r="I69" s="235"/>
      <c r="J69" s="235"/>
      <c r="K69" s="232"/>
      <c r="L69" s="502"/>
      <c r="M69" s="502"/>
      <c r="N69" s="501"/>
      <c r="O69" s="209"/>
      <c r="P69" s="364"/>
      <c r="Q69" s="236"/>
      <c r="R69" s="210"/>
      <c r="S69" s="236"/>
      <c r="T69" s="218"/>
      <c r="U69" s="236"/>
      <c r="V69" s="236"/>
      <c r="W69" s="236"/>
      <c r="X69" s="219"/>
      <c r="Y69" s="211" t="s">
        <v>114</v>
      </c>
      <c r="Z69" s="219"/>
      <c r="AA69" s="219"/>
      <c r="AB69" s="219"/>
      <c r="AC69" s="220"/>
      <c r="AD69" s="220"/>
    </row>
    <row r="70" spans="1:30" x14ac:dyDescent="0.2">
      <c r="A70" s="231"/>
      <c r="B70" s="227"/>
      <c r="C70" s="622" t="s">
        <v>353</v>
      </c>
      <c r="D70" s="434"/>
      <c r="E70" s="232"/>
      <c r="F70" s="214" t="str">
        <f t="shared" si="1"/>
        <v/>
      </c>
      <c r="G70" s="233"/>
      <c r="H70" s="234"/>
      <c r="I70" s="235"/>
      <c r="J70" s="235"/>
      <c r="K70" s="232"/>
      <c r="L70" s="502"/>
      <c r="M70" s="502"/>
      <c r="N70" s="501"/>
      <c r="O70" s="209"/>
      <c r="P70" s="364"/>
      <c r="Q70" s="236"/>
      <c r="R70" s="210"/>
      <c r="S70" s="236"/>
      <c r="T70" s="218"/>
      <c r="U70" s="236"/>
      <c r="V70" s="236"/>
      <c r="W70" s="236"/>
      <c r="X70" s="219"/>
      <c r="Y70" s="211" t="s">
        <v>114</v>
      </c>
      <c r="Z70" s="219"/>
      <c r="AA70" s="219"/>
      <c r="AB70" s="219"/>
      <c r="AC70" s="220"/>
      <c r="AD70" s="220"/>
    </row>
    <row r="71" spans="1:30" x14ac:dyDescent="0.2">
      <c r="A71" s="247"/>
      <c r="B71" s="221"/>
      <c r="C71" s="622" t="s">
        <v>354</v>
      </c>
      <c r="D71" s="434"/>
      <c r="E71" s="237"/>
      <c r="F71" s="214" t="str">
        <f t="shared" si="1"/>
        <v/>
      </c>
      <c r="G71" s="237"/>
      <c r="H71" s="239"/>
      <c r="I71" s="240"/>
      <c r="J71" s="240"/>
      <c r="K71" s="232"/>
      <c r="L71" s="502"/>
      <c r="M71" s="502"/>
      <c r="N71" s="501"/>
      <c r="O71" s="209"/>
      <c r="P71" s="364"/>
      <c r="Q71" s="236"/>
      <c r="R71" s="210"/>
      <c r="S71" s="236"/>
      <c r="T71" s="218"/>
      <c r="U71" s="236"/>
      <c r="V71" s="236"/>
      <c r="W71" s="236"/>
      <c r="X71" s="219"/>
      <c r="Y71" s="211" t="s">
        <v>114</v>
      </c>
      <c r="Z71" s="219"/>
      <c r="AA71" s="219"/>
      <c r="AB71" s="219"/>
      <c r="AC71" s="220"/>
      <c r="AD71" s="220"/>
    </row>
    <row r="72" spans="1:30" x14ac:dyDescent="0.2">
      <c r="A72" s="231"/>
      <c r="B72" s="227"/>
      <c r="C72" s="622" t="s">
        <v>355</v>
      </c>
      <c r="D72" s="434"/>
      <c r="E72" s="232"/>
      <c r="F72" s="214" t="str">
        <f t="shared" si="1"/>
        <v/>
      </c>
      <c r="G72" s="233"/>
      <c r="H72" s="234"/>
      <c r="I72" s="235"/>
      <c r="J72" s="235"/>
      <c r="K72" s="232"/>
      <c r="L72" s="502"/>
      <c r="M72" s="502"/>
      <c r="N72" s="501"/>
      <c r="O72" s="209"/>
      <c r="P72" s="364"/>
      <c r="Q72" s="236"/>
      <c r="R72" s="210"/>
      <c r="S72" s="236"/>
      <c r="T72" s="218"/>
      <c r="U72" s="236"/>
      <c r="V72" s="236"/>
      <c r="W72" s="236"/>
      <c r="X72" s="219"/>
      <c r="Y72" s="211" t="s">
        <v>114</v>
      </c>
      <c r="Z72" s="219"/>
      <c r="AA72" s="219"/>
      <c r="AB72" s="219"/>
      <c r="AC72" s="220"/>
      <c r="AD72" s="220"/>
    </row>
    <row r="73" spans="1:30" x14ac:dyDescent="0.2">
      <c r="A73" s="231"/>
      <c r="B73" s="243"/>
      <c r="C73" s="622" t="s">
        <v>356</v>
      </c>
      <c r="D73" s="434"/>
      <c r="E73" s="248"/>
      <c r="F73" s="214" t="str">
        <f t="shared" si="1"/>
        <v/>
      </c>
      <c r="G73" s="233"/>
      <c r="H73" s="234"/>
      <c r="I73" s="235"/>
      <c r="J73" s="235"/>
      <c r="K73" s="248"/>
      <c r="L73" s="503"/>
      <c r="M73" s="503"/>
      <c r="N73" s="501"/>
      <c r="O73" s="209"/>
      <c r="P73" s="364"/>
      <c r="Q73" s="249"/>
      <c r="R73" s="210"/>
      <c r="S73" s="249"/>
      <c r="T73" s="218"/>
      <c r="U73" s="249"/>
      <c r="V73" s="249"/>
      <c r="W73" s="249"/>
      <c r="X73" s="219"/>
      <c r="Y73" s="211" t="s">
        <v>114</v>
      </c>
      <c r="Z73" s="219"/>
      <c r="AA73" s="219"/>
      <c r="AB73" s="219"/>
      <c r="AC73" s="220"/>
      <c r="AD73" s="220"/>
    </row>
    <row r="74" spans="1:30" x14ac:dyDescent="0.2">
      <c r="A74" s="231"/>
      <c r="B74" s="243"/>
      <c r="C74" s="622" t="s">
        <v>357</v>
      </c>
      <c r="D74" s="434"/>
      <c r="E74" s="248"/>
      <c r="F74" s="214" t="str">
        <f t="shared" si="1"/>
        <v/>
      </c>
      <c r="G74" s="233"/>
      <c r="H74" s="234"/>
      <c r="I74" s="235"/>
      <c r="J74" s="235"/>
      <c r="K74" s="248"/>
      <c r="L74" s="503"/>
      <c r="M74" s="503"/>
      <c r="N74" s="501"/>
      <c r="O74" s="209"/>
      <c r="P74" s="364"/>
      <c r="Q74" s="249"/>
      <c r="R74" s="210"/>
      <c r="S74" s="249"/>
      <c r="T74" s="218"/>
      <c r="U74" s="249"/>
      <c r="V74" s="249"/>
      <c r="W74" s="249"/>
      <c r="X74" s="219"/>
      <c r="Y74" s="211" t="s">
        <v>114</v>
      </c>
      <c r="Z74" s="219"/>
      <c r="AA74" s="219"/>
      <c r="AB74" s="219"/>
      <c r="AC74" s="220"/>
      <c r="AD74" s="220"/>
    </row>
    <row r="75" spans="1:30" x14ac:dyDescent="0.2">
      <c r="A75" s="231"/>
      <c r="B75" s="243"/>
      <c r="C75" s="622" t="s">
        <v>358</v>
      </c>
      <c r="D75" s="434"/>
      <c r="E75" s="248"/>
      <c r="F75" s="214" t="str">
        <f t="shared" si="1"/>
        <v/>
      </c>
      <c r="G75" s="233"/>
      <c r="H75" s="234"/>
      <c r="I75" s="235"/>
      <c r="J75" s="235"/>
      <c r="K75" s="248"/>
      <c r="L75" s="503"/>
      <c r="M75" s="503"/>
      <c r="N75" s="501"/>
      <c r="O75" s="209"/>
      <c r="P75" s="364"/>
      <c r="Q75" s="249"/>
      <c r="R75" s="210"/>
      <c r="S75" s="249"/>
      <c r="T75" s="218"/>
      <c r="U75" s="249"/>
      <c r="V75" s="249"/>
      <c r="W75" s="249"/>
      <c r="X75" s="219"/>
      <c r="Y75" s="211" t="s">
        <v>114</v>
      </c>
      <c r="Z75" s="219"/>
      <c r="AA75" s="219"/>
      <c r="AB75" s="219"/>
      <c r="AC75" s="220"/>
      <c r="AD75" s="220"/>
    </row>
    <row r="76" spans="1:30" x14ac:dyDescent="0.2">
      <c r="A76" s="231"/>
      <c r="B76" s="243"/>
      <c r="C76" s="622" t="s">
        <v>359</v>
      </c>
      <c r="D76" s="434"/>
      <c r="E76" s="248"/>
      <c r="F76" s="214" t="str">
        <f t="shared" si="1"/>
        <v/>
      </c>
      <c r="G76" s="233"/>
      <c r="H76" s="234"/>
      <c r="I76" s="235"/>
      <c r="J76" s="235"/>
      <c r="K76" s="248"/>
      <c r="L76" s="503"/>
      <c r="M76" s="503"/>
      <c r="N76" s="501"/>
      <c r="O76" s="209"/>
      <c r="P76" s="364"/>
      <c r="Q76" s="249"/>
      <c r="R76" s="210"/>
      <c r="S76" s="249"/>
      <c r="T76" s="218"/>
      <c r="U76" s="249"/>
      <c r="V76" s="249"/>
      <c r="W76" s="249"/>
      <c r="X76" s="219"/>
      <c r="Y76" s="211" t="s">
        <v>114</v>
      </c>
      <c r="Z76" s="219"/>
      <c r="AA76" s="219"/>
      <c r="AB76" s="219"/>
      <c r="AC76" s="220"/>
      <c r="AD76" s="220"/>
    </row>
    <row r="77" spans="1:30" x14ac:dyDescent="0.2">
      <c r="A77" s="250"/>
      <c r="B77" s="227"/>
      <c r="C77" s="622" t="s">
        <v>360</v>
      </c>
      <c r="D77" s="434"/>
      <c r="E77" s="232"/>
      <c r="F77" s="214" t="str">
        <f t="shared" si="1"/>
        <v/>
      </c>
      <c r="G77" s="237"/>
      <c r="H77" s="239"/>
      <c r="I77" s="240"/>
      <c r="J77" s="240"/>
      <c r="K77" s="232"/>
      <c r="L77" s="502"/>
      <c r="M77" s="502"/>
      <c r="N77" s="501"/>
      <c r="O77" s="209"/>
      <c r="P77" s="364"/>
      <c r="Q77" s="236"/>
      <c r="R77" s="210"/>
      <c r="S77" s="236"/>
      <c r="T77" s="218"/>
      <c r="U77" s="236"/>
      <c r="V77" s="236"/>
      <c r="W77" s="236"/>
      <c r="X77" s="219"/>
      <c r="Y77" s="211" t="s">
        <v>114</v>
      </c>
      <c r="Z77" s="219"/>
      <c r="AA77" s="219"/>
      <c r="AB77" s="219"/>
      <c r="AC77" s="220"/>
      <c r="AD77" s="220"/>
    </row>
    <row r="78" spans="1:30" x14ac:dyDescent="0.2">
      <c r="A78" s="247"/>
      <c r="B78" s="227"/>
      <c r="C78" s="622" t="s">
        <v>361</v>
      </c>
      <c r="D78" s="434"/>
      <c r="E78" s="230"/>
      <c r="F78" s="214" t="str">
        <f t="shared" si="1"/>
        <v/>
      </c>
      <c r="G78" s="237"/>
      <c r="H78" s="239"/>
      <c r="I78" s="240"/>
      <c r="J78" s="240"/>
      <c r="K78" s="232"/>
      <c r="L78" s="502"/>
      <c r="M78" s="502"/>
      <c r="N78" s="501"/>
      <c r="O78" s="209"/>
      <c r="P78" s="364"/>
      <c r="Q78" s="236"/>
      <c r="R78" s="210"/>
      <c r="S78" s="236"/>
      <c r="T78" s="218"/>
      <c r="U78" s="236"/>
      <c r="V78" s="236"/>
      <c r="W78" s="236"/>
      <c r="X78" s="219"/>
      <c r="Y78" s="211" t="s">
        <v>114</v>
      </c>
      <c r="Z78" s="219"/>
      <c r="AA78" s="219"/>
      <c r="AB78" s="219"/>
      <c r="AC78" s="220"/>
      <c r="AD78" s="220"/>
    </row>
    <row r="79" spans="1:30" x14ac:dyDescent="0.2">
      <c r="A79" s="247"/>
      <c r="B79" s="227"/>
      <c r="C79" s="622" t="s">
        <v>362</v>
      </c>
      <c r="D79" s="434"/>
      <c r="E79" s="230"/>
      <c r="F79" s="214" t="str">
        <f t="shared" si="1"/>
        <v/>
      </c>
      <c r="G79" s="237"/>
      <c r="H79" s="239"/>
      <c r="I79" s="240"/>
      <c r="J79" s="240"/>
      <c r="K79" s="232"/>
      <c r="L79" s="502"/>
      <c r="M79" s="502"/>
      <c r="N79" s="501"/>
      <c r="O79" s="209"/>
      <c r="P79" s="364"/>
      <c r="Q79" s="236"/>
      <c r="R79" s="210"/>
      <c r="S79" s="236"/>
      <c r="T79" s="218"/>
      <c r="U79" s="236"/>
      <c r="V79" s="236"/>
      <c r="W79" s="236"/>
      <c r="X79" s="219"/>
      <c r="Y79" s="211" t="s">
        <v>114</v>
      </c>
      <c r="Z79" s="219"/>
      <c r="AA79" s="219"/>
      <c r="AB79" s="219"/>
      <c r="AC79" s="220"/>
      <c r="AD79" s="220"/>
    </row>
    <row r="80" spans="1:30" x14ac:dyDescent="0.2">
      <c r="A80" s="247"/>
      <c r="B80" s="227"/>
      <c r="C80" s="622" t="s">
        <v>363</v>
      </c>
      <c r="D80" s="434"/>
      <c r="E80" s="237"/>
      <c r="F80" s="214" t="str">
        <f t="shared" ref="F80:F100" si="2">IF(B80="","",F79+1)</f>
        <v/>
      </c>
      <c r="G80" s="237"/>
      <c r="H80" s="239"/>
      <c r="I80" s="240"/>
      <c r="J80" s="240"/>
      <c r="K80" s="232"/>
      <c r="L80" s="502"/>
      <c r="M80" s="502"/>
      <c r="N80" s="501"/>
      <c r="O80" s="209"/>
      <c r="P80" s="364"/>
      <c r="Q80" s="236"/>
      <c r="R80" s="210"/>
      <c r="S80" s="236"/>
      <c r="T80" s="218"/>
      <c r="U80" s="236"/>
      <c r="V80" s="236"/>
      <c r="W80" s="236"/>
      <c r="X80" s="219"/>
      <c r="Y80" s="211" t="s">
        <v>114</v>
      </c>
      <c r="Z80" s="219"/>
      <c r="AA80" s="219"/>
      <c r="AB80" s="219"/>
      <c r="AC80" s="220"/>
      <c r="AD80" s="220"/>
    </row>
    <row r="81" spans="1:30" x14ac:dyDescent="0.2">
      <c r="A81" s="247"/>
      <c r="B81" s="227"/>
      <c r="C81" s="622" t="s">
        <v>364</v>
      </c>
      <c r="D81" s="434"/>
      <c r="E81" s="237"/>
      <c r="F81" s="214" t="str">
        <f t="shared" si="2"/>
        <v/>
      </c>
      <c r="G81" s="237"/>
      <c r="H81" s="239"/>
      <c r="I81" s="240"/>
      <c r="J81" s="240"/>
      <c r="K81" s="232"/>
      <c r="L81" s="502"/>
      <c r="M81" s="502"/>
      <c r="N81" s="501"/>
      <c r="O81" s="209"/>
      <c r="P81" s="364"/>
      <c r="Q81" s="236"/>
      <c r="R81" s="210"/>
      <c r="S81" s="236"/>
      <c r="T81" s="218"/>
      <c r="U81" s="236"/>
      <c r="V81" s="236"/>
      <c r="W81" s="236"/>
      <c r="X81" s="219"/>
      <c r="Y81" s="211" t="s">
        <v>114</v>
      </c>
      <c r="Z81" s="219"/>
      <c r="AA81" s="219"/>
      <c r="AB81" s="219"/>
      <c r="AC81" s="220"/>
      <c r="AD81" s="220"/>
    </row>
    <row r="82" spans="1:30" x14ac:dyDescent="0.2">
      <c r="A82" s="247"/>
      <c r="B82" s="227"/>
      <c r="C82" s="622" t="s">
        <v>365</v>
      </c>
      <c r="D82" s="434"/>
      <c r="E82" s="237"/>
      <c r="F82" s="214" t="str">
        <f t="shared" si="2"/>
        <v/>
      </c>
      <c r="G82" s="237"/>
      <c r="H82" s="239"/>
      <c r="I82" s="240"/>
      <c r="J82" s="251"/>
      <c r="K82" s="232"/>
      <c r="L82" s="502"/>
      <c r="M82" s="502"/>
      <c r="N82" s="501"/>
      <c r="O82" s="209"/>
      <c r="P82" s="364"/>
      <c r="Q82" s="236"/>
      <c r="R82" s="210"/>
      <c r="S82" s="236"/>
      <c r="T82" s="218"/>
      <c r="U82" s="236"/>
      <c r="V82" s="236"/>
      <c r="W82" s="236"/>
      <c r="X82" s="219"/>
      <c r="Y82" s="211" t="s">
        <v>114</v>
      </c>
      <c r="Z82" s="219"/>
      <c r="AA82" s="219"/>
      <c r="AB82" s="219"/>
      <c r="AC82" s="220"/>
      <c r="AD82" s="220"/>
    </row>
    <row r="83" spans="1:30" x14ac:dyDescent="0.2">
      <c r="A83" s="247"/>
      <c r="B83" s="227"/>
      <c r="C83" s="622" t="s">
        <v>366</v>
      </c>
      <c r="D83" s="434"/>
      <c r="E83" s="237"/>
      <c r="F83" s="214" t="str">
        <f t="shared" si="2"/>
        <v/>
      </c>
      <c r="G83" s="237"/>
      <c r="H83" s="239"/>
      <c r="I83" s="240"/>
      <c r="J83" s="240"/>
      <c r="K83" s="232"/>
      <c r="L83" s="502"/>
      <c r="M83" s="502"/>
      <c r="N83" s="501"/>
      <c r="O83" s="209"/>
      <c r="P83" s="364"/>
      <c r="Q83" s="236"/>
      <c r="R83" s="210"/>
      <c r="S83" s="236"/>
      <c r="T83" s="218"/>
      <c r="U83" s="236"/>
      <c r="V83" s="236"/>
      <c r="W83" s="236"/>
      <c r="X83" s="219"/>
      <c r="Y83" s="211" t="s">
        <v>114</v>
      </c>
      <c r="Z83" s="219"/>
      <c r="AA83" s="219"/>
      <c r="AB83" s="219"/>
      <c r="AC83" s="220"/>
      <c r="AD83" s="220"/>
    </row>
    <row r="84" spans="1:30" x14ac:dyDescent="0.2">
      <c r="A84" s="247"/>
      <c r="B84" s="227"/>
      <c r="C84" s="622" t="s">
        <v>367</v>
      </c>
      <c r="D84" s="434"/>
      <c r="E84" s="237"/>
      <c r="F84" s="214" t="str">
        <f t="shared" si="2"/>
        <v/>
      </c>
      <c r="G84" s="237"/>
      <c r="H84" s="239"/>
      <c r="I84" s="240"/>
      <c r="J84" s="240"/>
      <c r="K84" s="232"/>
      <c r="L84" s="502"/>
      <c r="M84" s="502"/>
      <c r="N84" s="501"/>
      <c r="O84" s="209"/>
      <c r="P84" s="364"/>
      <c r="Q84" s="236"/>
      <c r="R84" s="210"/>
      <c r="S84" s="236"/>
      <c r="T84" s="218"/>
      <c r="U84" s="236"/>
      <c r="V84" s="236"/>
      <c r="W84" s="236"/>
      <c r="X84" s="219"/>
      <c r="Y84" s="211" t="s">
        <v>114</v>
      </c>
      <c r="Z84" s="219"/>
      <c r="AA84" s="219"/>
      <c r="AB84" s="219"/>
      <c r="AC84" s="220"/>
      <c r="AD84" s="220"/>
    </row>
    <row r="85" spans="1:30" x14ac:dyDescent="0.2">
      <c r="A85" s="247"/>
      <c r="B85" s="227"/>
      <c r="C85" s="622" t="s">
        <v>368</v>
      </c>
      <c r="D85" s="434"/>
      <c r="E85" s="237"/>
      <c r="F85" s="214" t="str">
        <f t="shared" si="2"/>
        <v/>
      </c>
      <c r="G85" s="237"/>
      <c r="H85" s="239"/>
      <c r="I85" s="240"/>
      <c r="J85" s="240"/>
      <c r="K85" s="232"/>
      <c r="L85" s="502"/>
      <c r="M85" s="502"/>
      <c r="N85" s="501"/>
      <c r="O85" s="209"/>
      <c r="P85" s="364"/>
      <c r="Q85" s="236"/>
      <c r="R85" s="210"/>
      <c r="S85" s="236"/>
      <c r="T85" s="218"/>
      <c r="U85" s="236"/>
      <c r="V85" s="236"/>
      <c r="W85" s="236"/>
      <c r="X85" s="219"/>
      <c r="Y85" s="211" t="s">
        <v>114</v>
      </c>
      <c r="Z85" s="219"/>
      <c r="AA85" s="219"/>
      <c r="AB85" s="219"/>
      <c r="AC85" s="220"/>
      <c r="AD85" s="220"/>
    </row>
    <row r="86" spans="1:30" x14ac:dyDescent="0.2">
      <c r="A86" s="247"/>
      <c r="B86" s="227"/>
      <c r="C86" s="622" t="s">
        <v>369</v>
      </c>
      <c r="D86" s="434"/>
      <c r="E86" s="237"/>
      <c r="F86" s="214" t="str">
        <f t="shared" si="2"/>
        <v/>
      </c>
      <c r="G86" s="237"/>
      <c r="H86" s="239"/>
      <c r="I86" s="240"/>
      <c r="J86" s="240"/>
      <c r="K86" s="232"/>
      <c r="L86" s="502"/>
      <c r="M86" s="502"/>
      <c r="N86" s="501"/>
      <c r="O86" s="209"/>
      <c r="P86" s="364"/>
      <c r="Q86" s="236"/>
      <c r="R86" s="210"/>
      <c r="S86" s="236"/>
      <c r="T86" s="218"/>
      <c r="U86" s="236"/>
      <c r="V86" s="236"/>
      <c r="W86" s="236"/>
      <c r="X86" s="219"/>
      <c r="Y86" s="211" t="s">
        <v>114</v>
      </c>
      <c r="Z86" s="219"/>
      <c r="AA86" s="219"/>
      <c r="AB86" s="219"/>
      <c r="AC86" s="220"/>
      <c r="AD86" s="220"/>
    </row>
    <row r="87" spans="1:30" x14ac:dyDescent="0.2">
      <c r="A87" s="247"/>
      <c r="B87" s="227"/>
      <c r="C87" s="622" t="s">
        <v>370</v>
      </c>
      <c r="D87" s="434"/>
      <c r="E87" s="237"/>
      <c r="F87" s="214" t="str">
        <f t="shared" si="2"/>
        <v/>
      </c>
      <c r="G87" s="237"/>
      <c r="H87" s="239"/>
      <c r="I87" s="240"/>
      <c r="J87" s="240"/>
      <c r="K87" s="232"/>
      <c r="L87" s="502"/>
      <c r="M87" s="502"/>
      <c r="N87" s="501"/>
      <c r="O87" s="209"/>
      <c r="P87" s="364"/>
      <c r="Q87" s="236"/>
      <c r="R87" s="210"/>
      <c r="S87" s="236"/>
      <c r="T87" s="218"/>
      <c r="U87" s="236"/>
      <c r="V87" s="236"/>
      <c r="W87" s="236"/>
      <c r="X87" s="219"/>
      <c r="Y87" s="211" t="s">
        <v>114</v>
      </c>
      <c r="Z87" s="219"/>
      <c r="AA87" s="219"/>
      <c r="AB87" s="219"/>
      <c r="AC87" s="220"/>
      <c r="AD87" s="220"/>
    </row>
    <row r="88" spans="1:30" x14ac:dyDescent="0.2">
      <c r="A88" s="247"/>
      <c r="B88" s="227"/>
      <c r="C88" s="622" t="s">
        <v>371</v>
      </c>
      <c r="D88" s="434"/>
      <c r="E88" s="237"/>
      <c r="F88" s="214" t="str">
        <f t="shared" si="2"/>
        <v/>
      </c>
      <c r="G88" s="237"/>
      <c r="H88" s="239"/>
      <c r="I88" s="240"/>
      <c r="J88" s="240"/>
      <c r="K88" s="232"/>
      <c r="L88" s="502"/>
      <c r="M88" s="502"/>
      <c r="N88" s="501"/>
      <c r="O88" s="209"/>
      <c r="P88" s="364"/>
      <c r="Q88" s="236"/>
      <c r="R88" s="210"/>
      <c r="S88" s="236"/>
      <c r="T88" s="218"/>
      <c r="U88" s="236"/>
      <c r="V88" s="236"/>
      <c r="W88" s="236"/>
      <c r="X88" s="219"/>
      <c r="Y88" s="211" t="s">
        <v>114</v>
      </c>
      <c r="Z88" s="219"/>
      <c r="AA88" s="219"/>
      <c r="AB88" s="219"/>
      <c r="AC88" s="220"/>
      <c r="AD88" s="220"/>
    </row>
    <row r="89" spans="1:30" x14ac:dyDescent="0.2">
      <c r="A89" s="247"/>
      <c r="B89" s="227"/>
      <c r="C89" s="622" t="s">
        <v>372</v>
      </c>
      <c r="D89" s="434"/>
      <c r="E89" s="237"/>
      <c r="F89" s="214" t="str">
        <f t="shared" si="2"/>
        <v/>
      </c>
      <c r="G89" s="237"/>
      <c r="H89" s="239"/>
      <c r="I89" s="240"/>
      <c r="J89" s="240"/>
      <c r="K89" s="232"/>
      <c r="L89" s="502"/>
      <c r="M89" s="502"/>
      <c r="N89" s="501"/>
      <c r="O89" s="209"/>
      <c r="P89" s="364"/>
      <c r="Q89" s="236"/>
      <c r="R89" s="210"/>
      <c r="S89" s="236"/>
      <c r="T89" s="218"/>
      <c r="U89" s="236"/>
      <c r="V89" s="236"/>
      <c r="W89" s="236"/>
      <c r="X89" s="219"/>
      <c r="Y89" s="211" t="s">
        <v>114</v>
      </c>
      <c r="Z89" s="219"/>
      <c r="AA89" s="219"/>
      <c r="AB89" s="219"/>
      <c r="AC89" s="220"/>
      <c r="AD89" s="220"/>
    </row>
    <row r="90" spans="1:30" x14ac:dyDescent="0.2">
      <c r="A90" s="247"/>
      <c r="B90" s="227"/>
      <c r="C90" s="622" t="s">
        <v>373</v>
      </c>
      <c r="D90" s="434"/>
      <c r="E90" s="237"/>
      <c r="F90" s="214" t="str">
        <f t="shared" si="2"/>
        <v/>
      </c>
      <c r="G90" s="237"/>
      <c r="H90" s="239"/>
      <c r="I90" s="240"/>
      <c r="J90" s="240"/>
      <c r="K90" s="232"/>
      <c r="L90" s="502"/>
      <c r="M90" s="502"/>
      <c r="N90" s="501"/>
      <c r="O90" s="209"/>
      <c r="P90" s="364"/>
      <c r="Q90" s="236"/>
      <c r="R90" s="210"/>
      <c r="S90" s="236"/>
      <c r="T90" s="218"/>
      <c r="U90" s="236"/>
      <c r="V90" s="236"/>
      <c r="W90" s="236"/>
      <c r="X90" s="219"/>
      <c r="Y90" s="211" t="s">
        <v>114</v>
      </c>
      <c r="Z90" s="219"/>
      <c r="AA90" s="219"/>
      <c r="AB90" s="219"/>
      <c r="AC90" s="220"/>
      <c r="AD90" s="220"/>
    </row>
    <row r="91" spans="1:30" x14ac:dyDescent="0.2">
      <c r="A91" s="247"/>
      <c r="B91" s="227"/>
      <c r="C91" s="622" t="s">
        <v>374</v>
      </c>
      <c r="D91" s="434"/>
      <c r="E91" s="237"/>
      <c r="F91" s="214" t="str">
        <f t="shared" si="2"/>
        <v/>
      </c>
      <c r="G91" s="237"/>
      <c r="H91" s="239"/>
      <c r="I91" s="240"/>
      <c r="J91" s="240"/>
      <c r="K91" s="232"/>
      <c r="L91" s="502"/>
      <c r="M91" s="502"/>
      <c r="N91" s="501"/>
      <c r="O91" s="209"/>
      <c r="P91" s="364"/>
      <c r="Q91" s="236"/>
      <c r="R91" s="210"/>
      <c r="S91" s="236"/>
      <c r="T91" s="218"/>
      <c r="U91" s="236"/>
      <c r="V91" s="236"/>
      <c r="W91" s="236"/>
      <c r="X91" s="219"/>
      <c r="Y91" s="211" t="s">
        <v>114</v>
      </c>
      <c r="Z91" s="219"/>
      <c r="AA91" s="219"/>
      <c r="AB91" s="219"/>
      <c r="AC91" s="220"/>
      <c r="AD91" s="220"/>
    </row>
    <row r="92" spans="1:30" x14ac:dyDescent="0.2">
      <c r="A92" s="247"/>
      <c r="B92" s="227"/>
      <c r="C92" s="622" t="s">
        <v>375</v>
      </c>
      <c r="D92" s="434"/>
      <c r="E92" s="237"/>
      <c r="F92" s="214" t="str">
        <f t="shared" si="2"/>
        <v/>
      </c>
      <c r="G92" s="237"/>
      <c r="H92" s="239"/>
      <c r="I92" s="240"/>
      <c r="J92" s="240"/>
      <c r="K92" s="232"/>
      <c r="L92" s="502"/>
      <c r="M92" s="502"/>
      <c r="N92" s="501"/>
      <c r="O92" s="209"/>
      <c r="P92" s="364"/>
      <c r="Q92" s="236"/>
      <c r="R92" s="210"/>
      <c r="S92" s="236"/>
      <c r="T92" s="218"/>
      <c r="U92" s="236"/>
      <c r="V92" s="236"/>
      <c r="W92" s="236"/>
      <c r="X92" s="219"/>
      <c r="Y92" s="211" t="s">
        <v>114</v>
      </c>
      <c r="Z92" s="219"/>
      <c r="AA92" s="219"/>
      <c r="AB92" s="219"/>
      <c r="AC92" s="220"/>
      <c r="AD92" s="220"/>
    </row>
    <row r="93" spans="1:30" x14ac:dyDescent="0.2">
      <c r="A93" s="247"/>
      <c r="B93" s="227"/>
      <c r="C93" s="622" t="s">
        <v>376</v>
      </c>
      <c r="D93" s="434"/>
      <c r="E93" s="237"/>
      <c r="F93" s="214" t="str">
        <f t="shared" si="2"/>
        <v/>
      </c>
      <c r="G93" s="237"/>
      <c r="H93" s="239"/>
      <c r="I93" s="240"/>
      <c r="J93" s="240"/>
      <c r="K93" s="232"/>
      <c r="L93" s="502"/>
      <c r="M93" s="502"/>
      <c r="N93" s="501"/>
      <c r="O93" s="209"/>
      <c r="P93" s="364"/>
      <c r="Q93" s="236"/>
      <c r="R93" s="210"/>
      <c r="S93" s="236"/>
      <c r="T93" s="218"/>
      <c r="U93" s="236"/>
      <c r="V93" s="236"/>
      <c r="W93" s="236"/>
      <c r="X93" s="219"/>
      <c r="Y93" s="211" t="s">
        <v>114</v>
      </c>
      <c r="Z93" s="219"/>
      <c r="AA93" s="219"/>
      <c r="AB93" s="219"/>
      <c r="AC93" s="220"/>
      <c r="AD93" s="220"/>
    </row>
    <row r="94" spans="1:30" x14ac:dyDescent="0.2">
      <c r="A94" s="247"/>
      <c r="B94" s="227"/>
      <c r="C94" s="622" t="s">
        <v>377</v>
      </c>
      <c r="D94" s="434"/>
      <c r="E94" s="237"/>
      <c r="F94" s="214" t="str">
        <f t="shared" si="2"/>
        <v/>
      </c>
      <c r="G94" s="237"/>
      <c r="H94" s="239"/>
      <c r="I94" s="240"/>
      <c r="J94" s="240"/>
      <c r="K94" s="232"/>
      <c r="L94" s="502"/>
      <c r="M94" s="502"/>
      <c r="N94" s="501"/>
      <c r="O94" s="209"/>
      <c r="P94" s="364"/>
      <c r="Q94" s="236"/>
      <c r="R94" s="210"/>
      <c r="S94" s="236"/>
      <c r="T94" s="218"/>
      <c r="U94" s="236"/>
      <c r="V94" s="236"/>
      <c r="W94" s="236"/>
      <c r="X94" s="219"/>
      <c r="Y94" s="211" t="s">
        <v>114</v>
      </c>
      <c r="Z94" s="219"/>
      <c r="AA94" s="219"/>
      <c r="AB94" s="219"/>
      <c r="AC94" s="220"/>
      <c r="AD94" s="220"/>
    </row>
    <row r="95" spans="1:30" x14ac:dyDescent="0.2">
      <c r="A95" s="247"/>
      <c r="B95" s="227"/>
      <c r="C95" s="622" t="s">
        <v>378</v>
      </c>
      <c r="D95" s="434"/>
      <c r="E95" s="237"/>
      <c r="F95" s="214" t="str">
        <f t="shared" si="2"/>
        <v/>
      </c>
      <c r="G95" s="237"/>
      <c r="H95" s="239"/>
      <c r="I95" s="240"/>
      <c r="J95" s="240"/>
      <c r="K95" s="232"/>
      <c r="L95" s="502"/>
      <c r="M95" s="502"/>
      <c r="N95" s="501"/>
      <c r="O95" s="209"/>
      <c r="P95" s="364"/>
      <c r="Q95" s="236"/>
      <c r="R95" s="210"/>
      <c r="S95" s="236"/>
      <c r="T95" s="218"/>
      <c r="U95" s="236"/>
      <c r="V95" s="236"/>
      <c r="W95" s="236"/>
      <c r="X95" s="219"/>
      <c r="Y95" s="211" t="s">
        <v>114</v>
      </c>
      <c r="Z95" s="219"/>
      <c r="AA95" s="219"/>
      <c r="AB95" s="219"/>
      <c r="AC95" s="220"/>
      <c r="AD95" s="220"/>
    </row>
    <row r="96" spans="1:30" x14ac:dyDescent="0.2">
      <c r="A96" s="247"/>
      <c r="B96" s="227"/>
      <c r="C96" s="622" t="s">
        <v>379</v>
      </c>
      <c r="D96" s="434"/>
      <c r="E96" s="237"/>
      <c r="F96" s="214" t="str">
        <f t="shared" si="2"/>
        <v/>
      </c>
      <c r="G96" s="237"/>
      <c r="H96" s="239"/>
      <c r="I96" s="240"/>
      <c r="J96" s="240"/>
      <c r="K96" s="232"/>
      <c r="L96" s="502"/>
      <c r="M96" s="502"/>
      <c r="N96" s="501"/>
      <c r="O96" s="209"/>
      <c r="P96" s="364"/>
      <c r="Q96" s="236"/>
      <c r="R96" s="210"/>
      <c r="S96" s="236"/>
      <c r="T96" s="218"/>
      <c r="U96" s="236"/>
      <c r="V96" s="236"/>
      <c r="W96" s="236"/>
      <c r="X96" s="219"/>
      <c r="Y96" s="211" t="s">
        <v>114</v>
      </c>
      <c r="Z96" s="219"/>
      <c r="AA96" s="219"/>
      <c r="AB96" s="219"/>
      <c r="AC96" s="220"/>
      <c r="AD96" s="220"/>
    </row>
    <row r="97" spans="1:30" x14ac:dyDescent="0.2">
      <c r="A97" s="247"/>
      <c r="B97" s="227"/>
      <c r="C97" s="622" t="s">
        <v>380</v>
      </c>
      <c r="D97" s="434"/>
      <c r="E97" s="237"/>
      <c r="F97" s="214" t="str">
        <f t="shared" si="2"/>
        <v/>
      </c>
      <c r="G97" s="237"/>
      <c r="H97" s="239"/>
      <c r="I97" s="240"/>
      <c r="J97" s="240"/>
      <c r="K97" s="232"/>
      <c r="L97" s="502"/>
      <c r="M97" s="502"/>
      <c r="N97" s="501"/>
      <c r="O97" s="209"/>
      <c r="P97" s="364"/>
      <c r="Q97" s="236"/>
      <c r="R97" s="210"/>
      <c r="S97" s="236"/>
      <c r="T97" s="218"/>
      <c r="U97" s="236"/>
      <c r="V97" s="236"/>
      <c r="W97" s="236"/>
      <c r="X97" s="219"/>
      <c r="Y97" s="211" t="s">
        <v>114</v>
      </c>
      <c r="Z97" s="219"/>
      <c r="AA97" s="219"/>
      <c r="AB97" s="219"/>
      <c r="AC97" s="220"/>
      <c r="AD97" s="220"/>
    </row>
    <row r="98" spans="1:30" x14ac:dyDescent="0.2">
      <c r="A98" s="247"/>
      <c r="B98" s="227"/>
      <c r="C98" s="622" t="s">
        <v>381</v>
      </c>
      <c r="D98" s="434"/>
      <c r="E98" s="237"/>
      <c r="F98" s="214" t="str">
        <f t="shared" si="2"/>
        <v/>
      </c>
      <c r="G98" s="237"/>
      <c r="H98" s="239"/>
      <c r="I98" s="240"/>
      <c r="J98" s="240"/>
      <c r="K98" s="232"/>
      <c r="L98" s="502"/>
      <c r="M98" s="502"/>
      <c r="N98" s="501"/>
      <c r="O98" s="209"/>
      <c r="P98" s="364"/>
      <c r="Q98" s="236"/>
      <c r="R98" s="210"/>
      <c r="S98" s="236"/>
      <c r="T98" s="218"/>
      <c r="U98" s="236"/>
      <c r="V98" s="236"/>
      <c r="W98" s="236"/>
      <c r="X98" s="219"/>
      <c r="Y98" s="211" t="s">
        <v>114</v>
      </c>
      <c r="Z98" s="219"/>
      <c r="AA98" s="219"/>
      <c r="AB98" s="219"/>
      <c r="AC98" s="220"/>
      <c r="AD98" s="220"/>
    </row>
    <row r="99" spans="1:30" x14ac:dyDescent="0.2">
      <c r="A99" s="247"/>
      <c r="B99" s="227"/>
      <c r="C99" s="622" t="s">
        <v>382</v>
      </c>
      <c r="D99" s="434"/>
      <c r="E99" s="237"/>
      <c r="F99" s="214" t="str">
        <f t="shared" si="2"/>
        <v/>
      </c>
      <c r="G99" s="237"/>
      <c r="H99" s="239"/>
      <c r="I99" s="240"/>
      <c r="J99" s="240"/>
      <c r="K99" s="232"/>
      <c r="L99" s="502"/>
      <c r="M99" s="502"/>
      <c r="N99" s="501"/>
      <c r="O99" s="209"/>
      <c r="P99" s="364"/>
      <c r="Q99" s="236"/>
      <c r="R99" s="210"/>
      <c r="S99" s="236"/>
      <c r="T99" s="218"/>
      <c r="U99" s="236"/>
      <c r="V99" s="236"/>
      <c r="W99" s="236"/>
      <c r="X99" s="219"/>
      <c r="Y99" s="211" t="s">
        <v>114</v>
      </c>
      <c r="Z99" s="219"/>
      <c r="AA99" s="219"/>
      <c r="AB99" s="219"/>
      <c r="AC99" s="220"/>
      <c r="AD99" s="220"/>
    </row>
    <row r="100" spans="1:30" x14ac:dyDescent="0.2">
      <c r="A100" s="247"/>
      <c r="B100" s="227"/>
      <c r="C100" s="622" t="s">
        <v>383</v>
      </c>
      <c r="D100" s="434"/>
      <c r="E100" s="237"/>
      <c r="F100" s="214" t="str">
        <f t="shared" si="2"/>
        <v/>
      </c>
      <c r="G100" s="237"/>
      <c r="H100" s="239"/>
      <c r="I100" s="240"/>
      <c r="J100" s="240"/>
      <c r="K100" s="232"/>
      <c r="L100" s="502"/>
      <c r="M100" s="502"/>
      <c r="N100" s="501"/>
      <c r="O100" s="209"/>
      <c r="P100" s="364"/>
      <c r="Q100" s="236"/>
      <c r="R100" s="210"/>
      <c r="S100" s="236"/>
      <c r="T100" s="218"/>
      <c r="U100" s="236"/>
      <c r="V100" s="236"/>
      <c r="W100" s="236"/>
      <c r="X100" s="219"/>
      <c r="Y100" s="211" t="s">
        <v>114</v>
      </c>
      <c r="Z100" s="219"/>
      <c r="AA100" s="219"/>
      <c r="AB100" s="219"/>
      <c r="AC100" s="220"/>
      <c r="AD100" s="220"/>
    </row>
    <row r="101" spans="1:30" x14ac:dyDescent="0.2">
      <c r="A101" s="31"/>
      <c r="B101" s="252"/>
      <c r="C101" s="32"/>
      <c r="D101" s="32"/>
      <c r="E101" s="37"/>
      <c r="F101" s="253" t="s">
        <v>51</v>
      </c>
      <c r="G101" s="37"/>
      <c r="H101" s="176"/>
      <c r="I101" s="34"/>
      <c r="J101" s="34"/>
      <c r="K101" s="162"/>
      <c r="L101" s="162"/>
      <c r="M101" s="162"/>
      <c r="N101" s="39"/>
      <c r="O101" s="162"/>
      <c r="P101" s="35"/>
      <c r="Q101" s="35"/>
      <c r="R101" s="35"/>
      <c r="S101" s="35"/>
      <c r="T101" s="35"/>
      <c r="U101" s="35"/>
      <c r="V101" s="35"/>
      <c r="W101" s="35"/>
      <c r="X101" s="36"/>
      <c r="Y101" s="177"/>
      <c r="Z101" s="36"/>
      <c r="AA101" s="36"/>
      <c r="AB101" s="36"/>
      <c r="AC101" s="39"/>
      <c r="AD101" s="39"/>
    </row>
  </sheetData>
  <mergeCells count="11">
    <mergeCell ref="B2:B7"/>
    <mergeCell ref="S14:U14"/>
    <mergeCell ref="V14:AB14"/>
    <mergeCell ref="J9:J10"/>
    <mergeCell ref="G11:G12"/>
    <mergeCell ref="H11:H12"/>
    <mergeCell ref="I11:I12"/>
    <mergeCell ref="J11:J12"/>
    <mergeCell ref="G9:G10"/>
    <mergeCell ref="H9:H10"/>
    <mergeCell ref="I9:I10"/>
  </mergeCells>
  <phoneticPr fontId="47" type="noConversion"/>
  <dataValidations count="4">
    <dataValidation type="list" allowBlank="1" showInputMessage="1" showErrorMessage="1" sqref="Q15:Q100">
      <formula1>"TY5,TY4,TY3,TY2,TY1,NIMO"</formula1>
    </dataValidation>
    <dataValidation type="list" allowBlank="1" showInputMessage="1" showErrorMessage="1" sqref="O15:O100">
      <formula1>"Human, Natural"</formula1>
    </dataValidation>
    <dataValidation type="list" allowBlank="1" showInputMessage="1" showErrorMessage="1" sqref="R15:R100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AC15:AD100">
      <formula1>"Yes, No"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V183"/>
  <sheetViews>
    <sheetView workbookViewId="0">
      <pane xSplit="4" topLeftCell="E1" activePane="topRight" state="frozen"/>
      <selection pane="topRight" activeCell="A39" sqref="A39:AE41"/>
    </sheetView>
  </sheetViews>
  <sheetFormatPr defaultRowHeight="12.75" x14ac:dyDescent="0.2"/>
  <cols>
    <col min="2" max="2" width="27.7109375" customWidth="1"/>
    <col min="3" max="3" width="15" customWidth="1"/>
    <col min="14" max="14" width="10.140625" bestFit="1" customWidth="1"/>
    <col min="15" max="15" width="9.85546875" customWidth="1"/>
    <col min="16" max="16" width="10.42578125" customWidth="1"/>
    <col min="18" max="18" width="9.140625" customWidth="1"/>
  </cols>
  <sheetData>
    <row r="1" spans="1:31" ht="13.5" thickBot="1" x14ac:dyDescent="0.25"/>
    <row r="2" spans="1:31" ht="15" customHeight="1" thickTop="1" x14ac:dyDescent="0.2">
      <c r="A2" s="31"/>
      <c r="B2" s="933" t="s">
        <v>50</v>
      </c>
      <c r="C2" s="61"/>
      <c r="D2" s="41"/>
      <c r="E2" s="936" t="s">
        <v>83</v>
      </c>
      <c r="F2" s="937"/>
      <c r="G2" s="43"/>
      <c r="H2" s="127"/>
      <c r="I2" s="37"/>
      <c r="J2" s="41"/>
      <c r="K2" s="44"/>
      <c r="L2" s="44"/>
      <c r="M2" s="128"/>
      <c r="N2" s="128"/>
      <c r="O2" s="128"/>
      <c r="P2" s="131"/>
      <c r="Q2" s="129"/>
      <c r="R2" s="45"/>
      <c r="S2" s="45"/>
      <c r="T2" s="45"/>
      <c r="U2" s="45"/>
      <c r="V2" s="45"/>
      <c r="W2" s="46"/>
      <c r="X2" s="46"/>
      <c r="Y2" s="36"/>
      <c r="Z2" s="130"/>
      <c r="AA2" s="36"/>
      <c r="AB2" s="36"/>
      <c r="AC2" s="36"/>
      <c r="AD2" s="131"/>
      <c r="AE2" s="131"/>
    </row>
    <row r="3" spans="1:31" ht="15" customHeight="1" thickBot="1" x14ac:dyDescent="0.25">
      <c r="A3" s="31"/>
      <c r="B3" s="934"/>
      <c r="C3" s="64"/>
      <c r="D3" s="41"/>
      <c r="E3" s="938"/>
      <c r="F3" s="939"/>
      <c r="G3" s="43"/>
      <c r="H3" s="127"/>
      <c r="I3" s="37"/>
      <c r="J3" s="37"/>
      <c r="K3" s="34"/>
      <c r="L3" s="34"/>
      <c r="M3" s="128"/>
      <c r="N3" s="128"/>
      <c r="O3" s="128"/>
      <c r="P3" s="131"/>
      <c r="Q3" s="129"/>
      <c r="R3" s="45"/>
      <c r="S3" s="45"/>
      <c r="T3" s="45"/>
      <c r="U3" s="45"/>
      <c r="V3" s="45"/>
      <c r="W3" s="46"/>
      <c r="X3" s="46"/>
      <c r="Y3" s="36"/>
      <c r="Z3" s="130"/>
      <c r="AA3" s="36"/>
      <c r="AB3" s="36"/>
      <c r="AC3" s="36"/>
      <c r="AD3" s="131"/>
      <c r="AE3" s="131"/>
    </row>
    <row r="4" spans="1:31" ht="15" customHeight="1" thickTop="1" thickBot="1" x14ac:dyDescent="0.25">
      <c r="A4" s="31"/>
      <c r="B4" s="934"/>
      <c r="C4" s="64"/>
      <c r="D4" s="41"/>
      <c r="E4" s="347" t="s">
        <v>63</v>
      </c>
      <c r="F4" s="348">
        <f>COUNTIFS($F$13:$F$183,"&lt;&gt;"&amp;"",$G$13:$G$183,"tdx")</f>
        <v>0</v>
      </c>
      <c r="G4" s="43"/>
      <c r="H4" s="127"/>
      <c r="I4" s="37"/>
      <c r="J4" s="37"/>
      <c r="K4" s="34"/>
      <c r="L4" s="34"/>
      <c r="M4" s="128"/>
      <c r="N4" s="128"/>
      <c r="O4" s="128"/>
      <c r="P4" s="131"/>
      <c r="Q4" s="129"/>
      <c r="R4" s="45"/>
      <c r="S4" s="45"/>
      <c r="T4" s="45"/>
      <c r="U4" s="45"/>
      <c r="V4" s="45"/>
      <c r="W4" s="46"/>
      <c r="X4" s="46"/>
      <c r="Y4" s="36"/>
      <c r="Z4" s="130"/>
      <c r="AA4" s="36"/>
      <c r="AB4" s="36"/>
      <c r="AC4" s="36"/>
      <c r="AD4" s="131"/>
      <c r="AE4" s="131"/>
    </row>
    <row r="5" spans="1:31" ht="15" customHeight="1" thickTop="1" thickBot="1" x14ac:dyDescent="0.25">
      <c r="A5" s="31"/>
      <c r="B5" s="934"/>
      <c r="C5" s="61"/>
      <c r="D5" s="132"/>
      <c r="E5" s="347" t="s">
        <v>77</v>
      </c>
      <c r="F5" s="348">
        <f>COUNTIFS($F$13:$F$183,"&lt;&gt;"&amp;"",$G$13:$G$183,"sux")</f>
        <v>0</v>
      </c>
      <c r="G5" s="43"/>
      <c r="H5" s="127"/>
      <c r="I5" s="37"/>
      <c r="J5" s="37"/>
      <c r="K5" s="34"/>
      <c r="L5" s="34"/>
      <c r="M5" s="128"/>
      <c r="N5" s="128"/>
      <c r="O5" s="128"/>
      <c r="P5" s="131"/>
      <c r="Q5" s="129"/>
      <c r="R5" s="45"/>
      <c r="S5" s="45"/>
      <c r="T5" s="45"/>
      <c r="U5" s="45"/>
      <c r="V5" s="45"/>
      <c r="W5" s="46"/>
      <c r="X5" s="46"/>
      <c r="Y5" s="36"/>
      <c r="Z5" s="130"/>
      <c r="AA5" s="36"/>
      <c r="AB5" s="36"/>
      <c r="AC5" s="36"/>
      <c r="AD5" s="131"/>
      <c r="AE5" s="131"/>
    </row>
    <row r="6" spans="1:31" ht="15" customHeight="1" thickTop="1" thickBot="1" x14ac:dyDescent="0.25">
      <c r="A6" s="31"/>
      <c r="B6" s="935"/>
      <c r="C6" s="61"/>
      <c r="D6" s="41"/>
      <c r="E6" s="347" t="s">
        <v>64</v>
      </c>
      <c r="F6" s="348">
        <f>COUNTIFS($F$13:$F$183,"&lt;&gt;"&amp;"",$G$13:$G$183,"lix")</f>
        <v>3</v>
      </c>
      <c r="G6" s="43"/>
      <c r="H6" s="127"/>
      <c r="I6" s="940" t="s">
        <v>49</v>
      </c>
      <c r="J6" s="943" t="s">
        <v>143</v>
      </c>
      <c r="K6" s="925" t="s">
        <v>145</v>
      </c>
      <c r="L6" s="928" t="s">
        <v>144</v>
      </c>
      <c r="M6" s="128"/>
      <c r="N6" s="128"/>
      <c r="O6" s="128"/>
      <c r="P6" s="131"/>
      <c r="Q6" s="129"/>
      <c r="R6" s="45"/>
      <c r="S6" s="45"/>
      <c r="T6" s="45"/>
      <c r="U6" s="45"/>
      <c r="V6" s="45"/>
      <c r="W6" s="46"/>
      <c r="X6" s="46"/>
      <c r="Y6" s="36"/>
      <c r="Z6" s="130"/>
      <c r="AA6" s="36"/>
      <c r="AB6" s="36"/>
      <c r="AC6" s="36"/>
      <c r="AD6" s="131"/>
      <c r="AE6" s="131"/>
    </row>
    <row r="7" spans="1:31" ht="15" customHeight="1" thickTop="1" x14ac:dyDescent="0.2">
      <c r="A7" s="31"/>
      <c r="B7" s="287"/>
      <c r="C7" s="61"/>
      <c r="D7" s="41"/>
      <c r="E7" s="288"/>
      <c r="F7" s="191"/>
      <c r="G7" s="43"/>
      <c r="H7" s="127"/>
      <c r="I7" s="941"/>
      <c r="J7" s="944"/>
      <c r="K7" s="926"/>
      <c r="L7" s="929"/>
      <c r="M7" s="128"/>
      <c r="N7" s="128"/>
      <c r="O7" s="128"/>
      <c r="P7" s="131"/>
      <c r="Q7" s="129"/>
      <c r="R7" s="45"/>
      <c r="S7" s="45"/>
      <c r="T7" s="45"/>
      <c r="U7" s="45"/>
      <c r="V7" s="45"/>
      <c r="W7" s="46"/>
      <c r="X7" s="46"/>
      <c r="Y7" s="36"/>
      <c r="Z7" s="130"/>
      <c r="AA7" s="36"/>
      <c r="AB7" s="36"/>
      <c r="AC7" s="36"/>
      <c r="AD7" s="131"/>
      <c r="AE7" s="131"/>
    </row>
    <row r="8" spans="1:31" ht="15.75" customHeight="1" thickBot="1" x14ac:dyDescent="0.25">
      <c r="A8" s="31"/>
      <c r="B8" s="96"/>
      <c r="C8" s="64"/>
      <c r="D8" s="41"/>
      <c r="E8" s="288"/>
      <c r="F8" s="191"/>
      <c r="G8" s="43"/>
      <c r="H8" s="127"/>
      <c r="I8" s="942"/>
      <c r="J8" s="945"/>
      <c r="K8" s="927"/>
      <c r="L8" s="930"/>
      <c r="M8" s="128"/>
      <c r="N8" s="128"/>
      <c r="O8" s="128"/>
      <c r="P8" s="131"/>
      <c r="Q8" s="129"/>
      <c r="R8" s="45"/>
      <c r="S8" s="45"/>
      <c r="T8" s="45"/>
      <c r="U8" s="45"/>
      <c r="V8" s="45"/>
      <c r="W8" s="46"/>
      <c r="X8" s="46"/>
      <c r="Y8" s="36"/>
      <c r="Z8" s="130"/>
      <c r="AA8" s="36"/>
      <c r="AB8" s="36"/>
      <c r="AC8" s="36"/>
      <c r="AD8" s="131"/>
      <c r="AE8" s="131"/>
    </row>
    <row r="9" spans="1:31" ht="15.75" customHeight="1" thickTop="1" x14ac:dyDescent="0.2">
      <c r="A9" s="441"/>
      <c r="B9" s="590" t="s">
        <v>55</v>
      </c>
      <c r="C9" s="64"/>
      <c r="D9" s="41"/>
      <c r="E9" s="288"/>
      <c r="F9" s="191"/>
      <c r="G9" s="43"/>
      <c r="H9" s="127"/>
      <c r="I9" s="917">
        <f>SUM(I13:I104)</f>
        <v>3</v>
      </c>
      <c r="J9" s="919">
        <f>SUM(J13:J52)</f>
        <v>50.85</v>
      </c>
      <c r="K9" s="921">
        <f>SUM(K13:K52)</f>
        <v>0</v>
      </c>
      <c r="L9" s="919">
        <f>SUM(L13:L52)</f>
        <v>0</v>
      </c>
      <c r="M9" s="128"/>
      <c r="N9" s="128"/>
      <c r="O9" s="128"/>
      <c r="P9" s="131"/>
      <c r="Q9" s="129"/>
      <c r="R9" s="45"/>
      <c r="S9" s="45"/>
      <c r="T9" s="45"/>
      <c r="U9" s="45"/>
      <c r="V9" s="45"/>
      <c r="W9" s="46"/>
      <c r="X9" s="46"/>
      <c r="Y9" s="36"/>
      <c r="Z9" s="130"/>
      <c r="AA9" s="36"/>
      <c r="AB9" s="36"/>
      <c r="AC9" s="36"/>
      <c r="AD9" s="131"/>
      <c r="AE9" s="131"/>
    </row>
    <row r="10" spans="1:31" ht="15.75" customHeight="1" thickBot="1" x14ac:dyDescent="0.25">
      <c r="A10" s="346"/>
      <c r="B10" s="591" t="s">
        <v>56</v>
      </c>
      <c r="C10" s="64"/>
      <c r="D10" s="41"/>
      <c r="E10" s="288"/>
      <c r="F10" s="191"/>
      <c r="G10" s="43"/>
      <c r="H10" s="127"/>
      <c r="I10" s="918"/>
      <c r="J10" s="920"/>
      <c r="K10" s="922"/>
      <c r="L10" s="920"/>
      <c r="M10" s="128"/>
      <c r="N10" s="128"/>
      <c r="O10" s="128"/>
      <c r="P10" s="131"/>
      <c r="Q10" s="129"/>
      <c r="R10" s="45"/>
      <c r="S10" s="45"/>
      <c r="T10" s="45"/>
      <c r="U10" s="45"/>
      <c r="V10" s="45"/>
      <c r="W10" s="46"/>
      <c r="X10" s="46"/>
      <c r="Y10" s="36"/>
      <c r="Z10" s="130"/>
      <c r="AA10" s="36"/>
      <c r="AB10" s="36"/>
      <c r="AC10" s="36"/>
      <c r="AD10" s="131"/>
      <c r="AE10" s="131"/>
    </row>
    <row r="11" spans="1:31" ht="15.75" thickTop="1" thickBot="1" x14ac:dyDescent="0.25">
      <c r="A11" s="133"/>
      <c r="B11" s="134"/>
      <c r="C11" s="64"/>
      <c r="D11" s="48"/>
      <c r="E11" s="48"/>
      <c r="F11" s="135"/>
      <c r="G11" s="136"/>
      <c r="H11" s="137"/>
      <c r="I11" s="48"/>
      <c r="J11" s="48"/>
      <c r="K11" s="50"/>
      <c r="L11" s="50"/>
      <c r="M11" s="138"/>
      <c r="N11" s="138"/>
      <c r="O11" s="138"/>
      <c r="P11" s="141"/>
      <c r="Q11" s="139"/>
      <c r="R11" s="51"/>
      <c r="S11" s="51"/>
      <c r="T11" s="51"/>
      <c r="U11" s="51"/>
      <c r="V11" s="51"/>
      <c r="W11" s="52"/>
      <c r="X11" s="52"/>
      <c r="Y11" s="75"/>
      <c r="Z11" s="140"/>
      <c r="AA11" s="75"/>
      <c r="AB11" s="75"/>
      <c r="AC11" s="75"/>
      <c r="AD11" s="141"/>
      <c r="AE11" s="141"/>
    </row>
    <row r="12" spans="1:31" ht="35.25" customHeight="1" thickTop="1" thickBot="1" x14ac:dyDescent="0.25">
      <c r="A12" s="311" t="s">
        <v>0</v>
      </c>
      <c r="B12" s="312" t="s">
        <v>1</v>
      </c>
      <c r="C12" s="313" t="s">
        <v>26</v>
      </c>
      <c r="D12" s="314" t="s">
        <v>2</v>
      </c>
      <c r="E12" s="314" t="s">
        <v>15</v>
      </c>
      <c r="F12" s="314" t="s">
        <v>82</v>
      </c>
      <c r="G12" s="931" t="s">
        <v>5</v>
      </c>
      <c r="H12" s="932"/>
      <c r="I12" s="314" t="s">
        <v>141</v>
      </c>
      <c r="J12" s="314" t="s">
        <v>140</v>
      </c>
      <c r="K12" s="315" t="s">
        <v>142</v>
      </c>
      <c r="L12" s="315" t="s">
        <v>11</v>
      </c>
      <c r="M12" s="314" t="s">
        <v>7</v>
      </c>
      <c r="N12" s="314" t="s">
        <v>176</v>
      </c>
      <c r="O12" s="380" t="s">
        <v>177</v>
      </c>
      <c r="P12" s="382" t="s">
        <v>18</v>
      </c>
      <c r="Q12" s="316" t="s">
        <v>16</v>
      </c>
      <c r="R12" s="316" t="s">
        <v>17</v>
      </c>
      <c r="S12" s="317" t="s">
        <v>19</v>
      </c>
      <c r="T12" s="923" t="s">
        <v>20</v>
      </c>
      <c r="U12" s="924"/>
      <c r="V12" s="924"/>
      <c r="W12" s="914" t="s">
        <v>21</v>
      </c>
      <c r="X12" s="915"/>
      <c r="Y12" s="915"/>
      <c r="Z12" s="915"/>
      <c r="AA12" s="915"/>
      <c r="AB12" s="915"/>
      <c r="AC12" s="916"/>
      <c r="AD12" s="383" t="s">
        <v>28</v>
      </c>
      <c r="AE12" s="384" t="s">
        <v>27</v>
      </c>
    </row>
    <row r="13" spans="1:31" ht="13.5" thickTop="1" x14ac:dyDescent="0.2">
      <c r="A13" s="900" t="s">
        <v>79</v>
      </c>
      <c r="B13" s="901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2"/>
    </row>
    <row r="14" spans="1:31" x14ac:dyDescent="0.2">
      <c r="A14" s="903"/>
      <c r="B14" s="901"/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2"/>
    </row>
    <row r="15" spans="1:31" x14ac:dyDescent="0.2">
      <c r="A15" s="904"/>
      <c r="B15" s="905"/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5"/>
      <c r="V15" s="905"/>
      <c r="W15" s="905"/>
      <c r="X15" s="905"/>
      <c r="Y15" s="905"/>
      <c r="Z15" s="905"/>
      <c r="AA15" s="905"/>
      <c r="AB15" s="905"/>
      <c r="AC15" s="905"/>
      <c r="AD15" s="905"/>
      <c r="AE15" s="906"/>
    </row>
    <row r="16" spans="1:31" x14ac:dyDescent="0.2">
      <c r="A16" s="339">
        <v>42950</v>
      </c>
      <c r="B16" s="676" t="s">
        <v>566</v>
      </c>
      <c r="C16" s="405" t="s">
        <v>268</v>
      </c>
      <c r="D16" s="679" t="s">
        <v>565</v>
      </c>
      <c r="E16" s="323"/>
      <c r="F16" s="331">
        <f t="shared" ref="F16:F82" si="0">IF(B16="","",F15+1)</f>
        <v>1</v>
      </c>
      <c r="G16" s="321" t="s">
        <v>64</v>
      </c>
      <c r="H16" s="331"/>
      <c r="I16" s="320">
        <v>1</v>
      </c>
      <c r="J16" s="320">
        <v>10</v>
      </c>
      <c r="K16" s="322"/>
      <c r="L16" s="322"/>
      <c r="M16" s="678" t="s">
        <v>564</v>
      </c>
      <c r="N16" s="568"/>
      <c r="O16" s="568"/>
      <c r="P16" s="569"/>
      <c r="Q16" s="381" t="str">
        <f t="shared" ref="Q16:Q25" si="1">IF((J16+L16)&gt;5000,"G",IF((J16+L16)&gt;1000,"F", IF((J16+L16)&gt;300,"E",IF((J16+L16)&gt;100,"D",IF((J16+L16)&gt;10,"C",IF((J16+L16)&gt;0.3,"B",IF((J16+L16)&gt;0,"A",)))))))</f>
        <v>B</v>
      </c>
      <c r="R16" s="324"/>
      <c r="S16" s="325"/>
      <c r="T16" s="571" t="s">
        <v>546</v>
      </c>
      <c r="U16" s="571" t="s">
        <v>547</v>
      </c>
      <c r="V16" s="328">
        <v>9</v>
      </c>
      <c r="W16" s="484" t="s">
        <v>397</v>
      </c>
      <c r="X16" s="484" t="s">
        <v>548</v>
      </c>
      <c r="Y16" s="484" t="s">
        <v>549</v>
      </c>
      <c r="Z16" s="327" t="s">
        <v>114</v>
      </c>
      <c r="AA16" s="484" t="s">
        <v>550</v>
      </c>
      <c r="AB16" s="484" t="s">
        <v>551</v>
      </c>
      <c r="AC16" s="484" t="s">
        <v>552</v>
      </c>
      <c r="AD16" s="329"/>
      <c r="AE16" s="329"/>
    </row>
    <row r="17" spans="1:31" x14ac:dyDescent="0.2">
      <c r="A17" s="318">
        <v>43031</v>
      </c>
      <c r="B17" s="482" t="s">
        <v>731</v>
      </c>
      <c r="C17" s="621" t="s">
        <v>269</v>
      </c>
      <c r="D17" s="320"/>
      <c r="E17" s="320"/>
      <c r="F17" s="331">
        <f t="shared" si="0"/>
        <v>2</v>
      </c>
      <c r="G17" s="483" t="s">
        <v>64</v>
      </c>
      <c r="H17" s="331"/>
      <c r="I17" s="320">
        <v>1</v>
      </c>
      <c r="J17" s="320">
        <v>0.85</v>
      </c>
      <c r="K17" s="333"/>
      <c r="L17" s="322"/>
      <c r="M17" s="332"/>
      <c r="N17" s="568"/>
      <c r="O17" s="568"/>
      <c r="P17" s="569"/>
      <c r="Q17" s="381" t="str">
        <f t="shared" si="1"/>
        <v>B</v>
      </c>
      <c r="R17" s="324"/>
      <c r="S17" s="325"/>
      <c r="T17" s="326"/>
      <c r="U17" s="326"/>
      <c r="V17" s="326"/>
      <c r="W17" s="335"/>
      <c r="X17" s="335"/>
      <c r="Y17" s="336"/>
      <c r="Z17" s="327" t="s">
        <v>114</v>
      </c>
      <c r="AA17" s="336"/>
      <c r="AB17" s="336"/>
      <c r="AC17" s="336"/>
      <c r="AD17" s="329"/>
      <c r="AE17" s="329"/>
    </row>
    <row r="18" spans="1:31" x14ac:dyDescent="0.2">
      <c r="A18" s="318">
        <v>43031</v>
      </c>
      <c r="B18" s="482" t="s">
        <v>730</v>
      </c>
      <c r="C18" s="621" t="s">
        <v>270</v>
      </c>
      <c r="D18" s="320"/>
      <c r="E18" s="320"/>
      <c r="F18" s="331">
        <f t="shared" si="0"/>
        <v>3</v>
      </c>
      <c r="G18" s="483" t="s">
        <v>64</v>
      </c>
      <c r="H18" s="331"/>
      <c r="I18" s="320">
        <v>1</v>
      </c>
      <c r="J18" s="320">
        <v>40</v>
      </c>
      <c r="K18" s="322"/>
      <c r="L18" s="322"/>
      <c r="M18" s="332"/>
      <c r="N18" s="568"/>
      <c r="O18" s="568"/>
      <c r="P18" s="569"/>
      <c r="Q18" s="381" t="str">
        <f t="shared" si="1"/>
        <v>C</v>
      </c>
      <c r="R18" s="324"/>
      <c r="S18" s="325"/>
      <c r="T18" s="326"/>
      <c r="U18" s="326"/>
      <c r="V18" s="326"/>
      <c r="W18" s="335"/>
      <c r="X18" s="335"/>
      <c r="Y18" s="336"/>
      <c r="Z18" s="327" t="s">
        <v>114</v>
      </c>
      <c r="AA18" s="336"/>
      <c r="AB18" s="336"/>
      <c r="AC18" s="336"/>
      <c r="AD18" s="329"/>
      <c r="AE18" s="329"/>
    </row>
    <row r="19" spans="1:31" x14ac:dyDescent="0.2">
      <c r="A19" s="318"/>
      <c r="B19" s="330"/>
      <c r="C19" s="621" t="s">
        <v>271</v>
      </c>
      <c r="D19" s="320"/>
      <c r="E19" s="320"/>
      <c r="F19" s="331" t="str">
        <f t="shared" si="0"/>
        <v/>
      </c>
      <c r="G19" s="321"/>
      <c r="H19" s="331"/>
      <c r="I19" s="320"/>
      <c r="J19" s="320"/>
      <c r="K19" s="322"/>
      <c r="L19" s="322"/>
      <c r="M19" s="332"/>
      <c r="N19" s="568"/>
      <c r="O19" s="568"/>
      <c r="P19" s="569"/>
      <c r="Q19" s="381">
        <f t="shared" si="1"/>
        <v>0</v>
      </c>
      <c r="R19" s="324"/>
      <c r="S19" s="325"/>
      <c r="T19" s="326"/>
      <c r="U19" s="326"/>
      <c r="V19" s="326"/>
      <c r="W19" s="335"/>
      <c r="X19" s="335"/>
      <c r="Y19" s="336"/>
      <c r="Z19" s="327" t="s">
        <v>114</v>
      </c>
      <c r="AA19" s="336"/>
      <c r="AB19" s="336"/>
      <c r="AC19" s="336"/>
      <c r="AD19" s="329"/>
      <c r="AE19" s="329"/>
    </row>
    <row r="20" spans="1:31" x14ac:dyDescent="0.2">
      <c r="A20" s="318"/>
      <c r="B20" s="330"/>
      <c r="C20" s="621" t="s">
        <v>272</v>
      </c>
      <c r="D20" s="320"/>
      <c r="E20" s="320"/>
      <c r="F20" s="331"/>
      <c r="G20" s="321"/>
      <c r="H20" s="331"/>
      <c r="I20" s="320"/>
      <c r="J20" s="320"/>
      <c r="K20" s="322"/>
      <c r="L20" s="322"/>
      <c r="M20" s="332"/>
      <c r="N20" s="568"/>
      <c r="O20" s="568"/>
      <c r="P20" s="569"/>
      <c r="Q20" s="381">
        <f t="shared" si="1"/>
        <v>0</v>
      </c>
      <c r="R20" s="324"/>
      <c r="S20" s="325"/>
      <c r="T20" s="326"/>
      <c r="U20" s="326"/>
      <c r="V20" s="326"/>
      <c r="W20" s="335"/>
      <c r="X20" s="335"/>
      <c r="Y20" s="336"/>
      <c r="Z20" s="327" t="s">
        <v>114</v>
      </c>
      <c r="AA20" s="336"/>
      <c r="AB20" s="336"/>
      <c r="AC20" s="336"/>
      <c r="AD20" s="329"/>
      <c r="AE20" s="329"/>
    </row>
    <row r="21" spans="1:31" x14ac:dyDescent="0.2">
      <c r="A21" s="318"/>
      <c r="B21" s="330"/>
      <c r="C21" s="621" t="s">
        <v>273</v>
      </c>
      <c r="D21" s="320"/>
      <c r="E21" s="320"/>
      <c r="F21" s="331"/>
      <c r="G21" s="321"/>
      <c r="H21" s="331"/>
      <c r="I21" s="320"/>
      <c r="J21" s="320"/>
      <c r="K21" s="322"/>
      <c r="L21" s="322"/>
      <c r="M21" s="332"/>
      <c r="N21" s="568"/>
      <c r="O21" s="568"/>
      <c r="P21" s="569"/>
      <c r="Q21" s="381">
        <f t="shared" si="1"/>
        <v>0</v>
      </c>
      <c r="R21" s="324"/>
      <c r="S21" s="325"/>
      <c r="T21" s="326"/>
      <c r="U21" s="326"/>
      <c r="V21" s="326"/>
      <c r="W21" s="335"/>
      <c r="X21" s="335"/>
      <c r="Y21" s="336"/>
      <c r="Z21" s="327" t="s">
        <v>114</v>
      </c>
      <c r="AA21" s="336"/>
      <c r="AB21" s="336"/>
      <c r="AC21" s="336"/>
      <c r="AD21" s="329"/>
      <c r="AE21" s="329"/>
    </row>
    <row r="22" spans="1:31" x14ac:dyDescent="0.2">
      <c r="A22" s="318"/>
      <c r="B22" s="330"/>
      <c r="C22" s="621" t="s">
        <v>274</v>
      </c>
      <c r="D22" s="320"/>
      <c r="E22" s="320"/>
      <c r="F22" s="331"/>
      <c r="G22" s="321"/>
      <c r="H22" s="331"/>
      <c r="I22" s="320"/>
      <c r="J22" s="320"/>
      <c r="K22" s="322"/>
      <c r="L22" s="322"/>
      <c r="M22" s="332"/>
      <c r="N22" s="568"/>
      <c r="O22" s="568"/>
      <c r="P22" s="569"/>
      <c r="Q22" s="381">
        <f t="shared" si="1"/>
        <v>0</v>
      </c>
      <c r="R22" s="324"/>
      <c r="S22" s="325"/>
      <c r="T22" s="326"/>
      <c r="U22" s="326"/>
      <c r="V22" s="326"/>
      <c r="W22" s="335"/>
      <c r="X22" s="335"/>
      <c r="Y22" s="336"/>
      <c r="Z22" s="327" t="s">
        <v>114</v>
      </c>
      <c r="AA22" s="336"/>
      <c r="AB22" s="336"/>
      <c r="AC22" s="336"/>
      <c r="AD22" s="329"/>
      <c r="AE22" s="329"/>
    </row>
    <row r="23" spans="1:31" x14ac:dyDescent="0.2">
      <c r="A23" s="318"/>
      <c r="B23" s="330"/>
      <c r="C23" s="621" t="s">
        <v>275</v>
      </c>
      <c r="D23" s="320"/>
      <c r="E23" s="320"/>
      <c r="F23" s="331"/>
      <c r="G23" s="321"/>
      <c r="H23" s="331"/>
      <c r="I23" s="320"/>
      <c r="J23" s="320"/>
      <c r="K23" s="322"/>
      <c r="L23" s="322"/>
      <c r="M23" s="332"/>
      <c r="N23" s="568"/>
      <c r="O23" s="568"/>
      <c r="P23" s="569"/>
      <c r="Q23" s="381">
        <f t="shared" si="1"/>
        <v>0</v>
      </c>
      <c r="R23" s="324"/>
      <c r="S23" s="325"/>
      <c r="T23" s="326"/>
      <c r="U23" s="326"/>
      <c r="V23" s="326"/>
      <c r="W23" s="335"/>
      <c r="X23" s="335"/>
      <c r="Y23" s="336"/>
      <c r="Z23" s="327" t="s">
        <v>114</v>
      </c>
      <c r="AA23" s="336"/>
      <c r="AB23" s="336"/>
      <c r="AC23" s="336"/>
      <c r="AD23" s="329"/>
      <c r="AE23" s="329"/>
    </row>
    <row r="24" spans="1:31" x14ac:dyDescent="0.2">
      <c r="A24" s="318"/>
      <c r="B24" s="330"/>
      <c r="C24" s="621" t="s">
        <v>276</v>
      </c>
      <c r="D24" s="320"/>
      <c r="E24" s="320"/>
      <c r="F24" s="331"/>
      <c r="G24" s="321"/>
      <c r="H24" s="331"/>
      <c r="I24" s="320"/>
      <c r="J24" s="320"/>
      <c r="K24" s="322"/>
      <c r="L24" s="322"/>
      <c r="M24" s="332"/>
      <c r="N24" s="568"/>
      <c r="O24" s="568"/>
      <c r="P24" s="569"/>
      <c r="Q24" s="381">
        <f t="shared" si="1"/>
        <v>0</v>
      </c>
      <c r="R24" s="324"/>
      <c r="S24" s="325"/>
      <c r="T24" s="326"/>
      <c r="U24" s="326"/>
      <c r="V24" s="326"/>
      <c r="W24" s="335"/>
      <c r="X24" s="335"/>
      <c r="Y24" s="336"/>
      <c r="Z24" s="327" t="s">
        <v>114</v>
      </c>
      <c r="AA24" s="336"/>
      <c r="AB24" s="336"/>
      <c r="AC24" s="336"/>
      <c r="AD24" s="329"/>
      <c r="AE24" s="329"/>
    </row>
    <row r="25" spans="1:31" x14ac:dyDescent="0.2">
      <c r="A25" s="318"/>
      <c r="B25" s="330"/>
      <c r="C25" s="621" t="s">
        <v>277</v>
      </c>
      <c r="D25" s="320"/>
      <c r="E25" s="320"/>
      <c r="F25" s="331" t="str">
        <f>IF(B25="","",F19+1)</f>
        <v/>
      </c>
      <c r="G25" s="321"/>
      <c r="H25" s="331"/>
      <c r="I25" s="320"/>
      <c r="J25" s="320"/>
      <c r="K25" s="322"/>
      <c r="L25" s="322"/>
      <c r="M25" s="332"/>
      <c r="N25" s="568"/>
      <c r="O25" s="568"/>
      <c r="P25" s="569"/>
      <c r="Q25" s="381">
        <f t="shared" si="1"/>
        <v>0</v>
      </c>
      <c r="R25" s="324"/>
      <c r="S25" s="325"/>
      <c r="T25" s="326"/>
      <c r="U25" s="326"/>
      <c r="V25" s="326"/>
      <c r="W25" s="335"/>
      <c r="X25" s="335"/>
      <c r="Y25" s="336"/>
      <c r="Z25" s="327" t="s">
        <v>114</v>
      </c>
      <c r="AA25" s="336"/>
      <c r="AB25" s="336"/>
      <c r="AC25" s="336"/>
      <c r="AD25" s="329"/>
      <c r="AE25" s="329"/>
    </row>
    <row r="26" spans="1:31" x14ac:dyDescent="0.2">
      <c r="A26" s="891" t="s">
        <v>78</v>
      </c>
      <c r="B26" s="892"/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2"/>
      <c r="W26" s="892"/>
      <c r="X26" s="892"/>
      <c r="Y26" s="892"/>
      <c r="Z26" s="892"/>
      <c r="AA26" s="892"/>
      <c r="AB26" s="892"/>
      <c r="AC26" s="892"/>
      <c r="AD26" s="892"/>
      <c r="AE26" s="893"/>
    </row>
    <row r="27" spans="1:31" x14ac:dyDescent="0.2">
      <c r="A27" s="894"/>
      <c r="B27" s="895"/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6"/>
    </row>
    <row r="28" spans="1:31" x14ac:dyDescent="0.2">
      <c r="A28" s="897"/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9"/>
    </row>
    <row r="29" spans="1:31" x14ac:dyDescent="0.2">
      <c r="A29" s="552"/>
      <c r="B29" s="553"/>
      <c r="C29" s="554" t="s">
        <v>278</v>
      </c>
      <c r="D29" s="555"/>
      <c r="E29" s="555"/>
      <c r="F29" s="572"/>
      <c r="G29" s="556"/>
      <c r="H29" s="557"/>
      <c r="I29" s="555"/>
      <c r="J29" s="558"/>
      <c r="K29" s="559"/>
      <c r="L29" s="558"/>
      <c r="M29" s="560"/>
      <c r="N29" s="573"/>
      <c r="O29" s="573"/>
      <c r="P29" s="561"/>
      <c r="Q29" s="562">
        <f>IF((J32+L32)&gt;5000,"G",IF((J32+L32)&gt;1000,"F", IF((J32+L32)&gt;300,"E", IF((J32+L32)&gt;100,"D", IF((J32+L32)&gt;10,"C", IF((J32+L32)&gt;0.3,"B", IF((J32+L32)&gt;0,"A",)))))))</f>
        <v>0</v>
      </c>
      <c r="R29" s="563"/>
      <c r="S29" s="564"/>
      <c r="T29" s="576"/>
      <c r="U29" s="576"/>
      <c r="V29" s="556"/>
      <c r="W29" s="565"/>
      <c r="X29" s="565"/>
      <c r="Y29" s="565"/>
      <c r="Z29" s="619" t="s">
        <v>114</v>
      </c>
      <c r="AA29" s="559"/>
      <c r="AB29" s="559"/>
      <c r="AC29" s="559"/>
      <c r="AD29" s="561"/>
      <c r="AE29" s="561"/>
    </row>
    <row r="30" spans="1:31" x14ac:dyDescent="0.2">
      <c r="A30" s="318"/>
      <c r="B30" s="482"/>
      <c r="C30" s="623" t="s">
        <v>279</v>
      </c>
      <c r="D30" s="320"/>
      <c r="E30" s="320"/>
      <c r="F30" s="331"/>
      <c r="G30" s="483"/>
      <c r="H30" s="331"/>
      <c r="I30" s="320"/>
      <c r="J30" s="322"/>
      <c r="K30" s="328"/>
      <c r="L30" s="322"/>
      <c r="M30" s="593"/>
      <c r="N30" s="574"/>
      <c r="O30" s="594"/>
      <c r="P30" s="569"/>
      <c r="Q30" s="562">
        <f t="shared" ref="Q30:Q32" si="2">IF((J33+L33)&gt;5000,"G",IF((J33+L33)&gt;1000,"F", IF((J33+L33)&gt;300,"E", IF((J33+L33)&gt;100,"D", IF((J33+L33)&gt;10,"C", IF((J33+L33)&gt;0.3,"B", IF((J33+L33)&gt;0,"A",)))))))</f>
        <v>0</v>
      </c>
      <c r="R30" s="324"/>
      <c r="S30" s="325"/>
      <c r="T30" s="571"/>
      <c r="U30" s="571"/>
      <c r="V30" s="326"/>
      <c r="W30" s="484"/>
      <c r="X30" s="484"/>
      <c r="Y30" s="336"/>
      <c r="Z30" s="619" t="s">
        <v>114</v>
      </c>
      <c r="AA30" s="336"/>
      <c r="AB30" s="336"/>
      <c r="AC30" s="336"/>
      <c r="AD30" s="329"/>
      <c r="AE30" s="329"/>
    </row>
    <row r="31" spans="1:31" x14ac:dyDescent="0.2">
      <c r="A31" s="318"/>
      <c r="B31" s="605"/>
      <c r="C31" s="623" t="s">
        <v>280</v>
      </c>
      <c r="D31" s="320"/>
      <c r="E31" s="320"/>
      <c r="F31" s="331"/>
      <c r="G31" s="483"/>
      <c r="H31" s="331"/>
      <c r="I31" s="320"/>
      <c r="J31" s="322"/>
      <c r="K31" s="328"/>
      <c r="L31" s="322"/>
      <c r="M31" s="593"/>
      <c r="N31" s="574"/>
      <c r="O31" s="574"/>
      <c r="P31" s="574"/>
      <c r="Q31" s="562">
        <f t="shared" si="2"/>
        <v>0</v>
      </c>
      <c r="R31" s="324"/>
      <c r="S31" s="325"/>
      <c r="T31" s="326"/>
      <c r="U31" s="326"/>
      <c r="V31" s="326"/>
      <c r="W31" s="335"/>
      <c r="X31" s="335"/>
      <c r="Y31" s="336"/>
      <c r="Z31" s="619" t="s">
        <v>114</v>
      </c>
      <c r="AA31" s="336"/>
      <c r="AB31" s="336"/>
      <c r="AC31" s="336"/>
      <c r="AD31" s="329"/>
      <c r="AE31" s="329"/>
    </row>
    <row r="32" spans="1:31" x14ac:dyDescent="0.2">
      <c r="A32" s="318"/>
      <c r="B32" s="342"/>
      <c r="C32" s="623" t="s">
        <v>281</v>
      </c>
      <c r="D32" s="321"/>
      <c r="E32" s="321"/>
      <c r="F32" s="331" t="str">
        <f t="shared" ref="F32:F38" si="3">IF(B32="","",F31+1)</f>
        <v/>
      </c>
      <c r="G32" s="321"/>
      <c r="H32" s="331"/>
      <c r="I32" s="320"/>
      <c r="J32" s="322"/>
      <c r="K32" s="328"/>
      <c r="L32" s="322"/>
      <c r="M32" s="338"/>
      <c r="N32" s="575"/>
      <c r="O32" s="575"/>
      <c r="P32" s="569"/>
      <c r="Q32" s="562">
        <f t="shared" si="2"/>
        <v>0</v>
      </c>
      <c r="R32" s="324"/>
      <c r="S32" s="325"/>
      <c r="T32" s="326"/>
      <c r="U32" s="326"/>
      <c r="V32" s="326"/>
      <c r="W32" s="335"/>
      <c r="X32" s="335"/>
      <c r="Y32" s="336"/>
      <c r="Z32" s="327" t="s">
        <v>114</v>
      </c>
      <c r="AA32" s="336"/>
      <c r="AB32" s="336"/>
      <c r="AC32" s="336"/>
      <c r="AD32" s="329"/>
      <c r="AE32" s="329"/>
    </row>
    <row r="33" spans="1:31" x14ac:dyDescent="0.2">
      <c r="A33" s="318"/>
      <c r="B33" s="337"/>
      <c r="C33" s="623" t="s">
        <v>282</v>
      </c>
      <c r="D33" s="320"/>
      <c r="E33" s="320"/>
      <c r="F33" s="331" t="str">
        <f t="shared" si="3"/>
        <v/>
      </c>
      <c r="G33" s="321"/>
      <c r="H33" s="331"/>
      <c r="I33" s="320"/>
      <c r="J33" s="322"/>
      <c r="K33" s="328"/>
      <c r="L33" s="322"/>
      <c r="M33" s="338"/>
      <c r="N33" s="575"/>
      <c r="O33" s="575"/>
      <c r="P33" s="569"/>
      <c r="Q33" s="562">
        <f t="shared" ref="Q33:Q38" si="4">IF((J33+L33)&gt;5000,"G",IF((J33+L33)&gt;1000,"F", IF((J33+L33)&gt;300,"E", IF((J33+L33)&gt;100,"D", IF((J33+L33)&gt;10,"C", IF((J33+L33)&gt;0.3,"B", IF((J33+L33)&gt;0,"A",)))))))</f>
        <v>0</v>
      </c>
      <c r="R33" s="324"/>
      <c r="S33" s="325"/>
      <c r="T33" s="326"/>
      <c r="U33" s="326"/>
      <c r="V33" s="326"/>
      <c r="W33" s="335"/>
      <c r="X33" s="335"/>
      <c r="Y33" s="336"/>
      <c r="Z33" s="327" t="s">
        <v>114</v>
      </c>
      <c r="AA33" s="336"/>
      <c r="AB33" s="336"/>
      <c r="AC33" s="336"/>
      <c r="AD33" s="329"/>
      <c r="AE33" s="329"/>
    </row>
    <row r="34" spans="1:31" x14ac:dyDescent="0.2">
      <c r="A34" s="318"/>
      <c r="B34" s="330"/>
      <c r="C34" s="623" t="s">
        <v>283</v>
      </c>
      <c r="D34" s="320"/>
      <c r="E34" s="320"/>
      <c r="F34" s="331" t="str">
        <f t="shared" si="3"/>
        <v/>
      </c>
      <c r="G34" s="321"/>
      <c r="H34" s="331"/>
      <c r="I34" s="320"/>
      <c r="J34" s="322"/>
      <c r="K34" s="328"/>
      <c r="L34" s="322"/>
      <c r="M34" s="332"/>
      <c r="N34" s="574"/>
      <c r="O34" s="574"/>
      <c r="P34" s="569"/>
      <c r="Q34" s="562">
        <f t="shared" si="4"/>
        <v>0</v>
      </c>
      <c r="R34" s="324"/>
      <c r="S34" s="325"/>
      <c r="T34" s="326"/>
      <c r="U34" s="326"/>
      <c r="V34" s="326"/>
      <c r="W34" s="335"/>
      <c r="X34" s="335"/>
      <c r="Y34" s="336"/>
      <c r="Z34" s="327" t="s">
        <v>114</v>
      </c>
      <c r="AA34" s="336"/>
      <c r="AB34" s="336"/>
      <c r="AC34" s="336"/>
      <c r="AD34" s="329"/>
      <c r="AE34" s="329"/>
    </row>
    <row r="35" spans="1:31" x14ac:dyDescent="0.2">
      <c r="A35" s="318"/>
      <c r="B35" s="319"/>
      <c r="C35" s="623" t="s">
        <v>284</v>
      </c>
      <c r="D35" s="320"/>
      <c r="E35" s="320"/>
      <c r="F35" s="331" t="str">
        <f t="shared" si="3"/>
        <v/>
      </c>
      <c r="G35" s="321"/>
      <c r="H35" s="331"/>
      <c r="I35" s="320"/>
      <c r="J35" s="322"/>
      <c r="K35" s="328"/>
      <c r="L35" s="322"/>
      <c r="M35" s="338"/>
      <c r="N35" s="575"/>
      <c r="O35" s="575"/>
      <c r="P35" s="569"/>
      <c r="Q35" s="562">
        <f t="shared" si="4"/>
        <v>0</v>
      </c>
      <c r="R35" s="324"/>
      <c r="S35" s="325"/>
      <c r="T35" s="326"/>
      <c r="U35" s="326"/>
      <c r="V35" s="326"/>
      <c r="W35" s="335"/>
      <c r="X35" s="335"/>
      <c r="Y35" s="336"/>
      <c r="Z35" s="327" t="s">
        <v>114</v>
      </c>
      <c r="AA35" s="336"/>
      <c r="AB35" s="336"/>
      <c r="AC35" s="336"/>
      <c r="AD35" s="329"/>
      <c r="AE35" s="329"/>
    </row>
    <row r="36" spans="1:31" x14ac:dyDescent="0.2">
      <c r="A36" s="318"/>
      <c r="B36" s="319"/>
      <c r="C36" s="623" t="s">
        <v>285</v>
      </c>
      <c r="D36" s="320"/>
      <c r="E36" s="320"/>
      <c r="F36" s="331" t="str">
        <f t="shared" si="3"/>
        <v/>
      </c>
      <c r="G36" s="321"/>
      <c r="H36" s="331"/>
      <c r="I36" s="320"/>
      <c r="J36" s="322"/>
      <c r="K36" s="328"/>
      <c r="L36" s="322"/>
      <c r="M36" s="338"/>
      <c r="N36" s="575"/>
      <c r="O36" s="575"/>
      <c r="P36" s="569"/>
      <c r="Q36" s="562">
        <f t="shared" si="4"/>
        <v>0</v>
      </c>
      <c r="R36" s="324"/>
      <c r="S36" s="325"/>
      <c r="T36" s="326"/>
      <c r="U36" s="326"/>
      <c r="V36" s="326"/>
      <c r="W36" s="335"/>
      <c r="X36" s="335"/>
      <c r="Y36" s="336"/>
      <c r="Z36" s="327" t="s">
        <v>114</v>
      </c>
      <c r="AA36" s="336"/>
      <c r="AB36" s="336"/>
      <c r="AC36" s="336"/>
      <c r="AD36" s="329"/>
      <c r="AE36" s="329"/>
    </row>
    <row r="37" spans="1:31" x14ac:dyDescent="0.2">
      <c r="A37" s="318"/>
      <c r="B37" s="319"/>
      <c r="C37" s="623" t="s">
        <v>286</v>
      </c>
      <c r="D37" s="320"/>
      <c r="E37" s="320"/>
      <c r="F37" s="331" t="str">
        <f t="shared" si="3"/>
        <v/>
      </c>
      <c r="G37" s="321"/>
      <c r="H37" s="331"/>
      <c r="I37" s="320"/>
      <c r="J37" s="322"/>
      <c r="K37" s="328"/>
      <c r="L37" s="322"/>
      <c r="M37" s="338"/>
      <c r="N37" s="575"/>
      <c r="O37" s="575"/>
      <c r="P37" s="569"/>
      <c r="Q37" s="562">
        <f t="shared" si="4"/>
        <v>0</v>
      </c>
      <c r="R37" s="324"/>
      <c r="S37" s="325"/>
      <c r="T37" s="326"/>
      <c r="U37" s="326"/>
      <c r="V37" s="326"/>
      <c r="W37" s="335"/>
      <c r="X37" s="335"/>
      <c r="Y37" s="336"/>
      <c r="Z37" s="327" t="s">
        <v>114</v>
      </c>
      <c r="AA37" s="336"/>
      <c r="AB37" s="336"/>
      <c r="AC37" s="336"/>
      <c r="AD37" s="329"/>
      <c r="AE37" s="329"/>
    </row>
    <row r="38" spans="1:31" x14ac:dyDescent="0.2">
      <c r="A38" s="318"/>
      <c r="B38" s="319"/>
      <c r="C38" s="623" t="s">
        <v>287</v>
      </c>
      <c r="D38" s="320"/>
      <c r="E38" s="320"/>
      <c r="F38" s="331" t="str">
        <f t="shared" si="3"/>
        <v/>
      </c>
      <c r="G38" s="321"/>
      <c r="H38" s="331"/>
      <c r="I38" s="320"/>
      <c r="J38" s="322"/>
      <c r="K38" s="328"/>
      <c r="L38" s="322"/>
      <c r="M38" s="338"/>
      <c r="N38" s="575"/>
      <c r="O38" s="575"/>
      <c r="P38" s="569"/>
      <c r="Q38" s="562">
        <f t="shared" si="4"/>
        <v>0</v>
      </c>
      <c r="R38" s="324"/>
      <c r="S38" s="325"/>
      <c r="T38" s="326"/>
      <c r="U38" s="326"/>
      <c r="V38" s="326"/>
      <c r="W38" s="335"/>
      <c r="X38" s="335"/>
      <c r="Y38" s="336"/>
      <c r="Z38" s="327" t="s">
        <v>114</v>
      </c>
      <c r="AA38" s="336"/>
      <c r="AB38" s="336"/>
      <c r="AC38" s="336"/>
      <c r="AD38" s="329"/>
      <c r="AE38" s="329"/>
    </row>
    <row r="39" spans="1:31" ht="12.75" customHeight="1" x14ac:dyDescent="0.2">
      <c r="A39" s="891" t="s">
        <v>76</v>
      </c>
      <c r="B39" s="907"/>
      <c r="C39" s="907"/>
      <c r="D39" s="907"/>
      <c r="E39" s="907"/>
      <c r="F39" s="907"/>
      <c r="G39" s="907"/>
      <c r="H39" s="907"/>
      <c r="I39" s="907"/>
      <c r="J39" s="907"/>
      <c r="K39" s="907"/>
      <c r="L39" s="907"/>
      <c r="M39" s="907"/>
      <c r="N39" s="907"/>
      <c r="O39" s="907"/>
      <c r="P39" s="907"/>
      <c r="Q39" s="907"/>
      <c r="R39" s="907"/>
      <c r="S39" s="907"/>
      <c r="T39" s="907"/>
      <c r="U39" s="907"/>
      <c r="V39" s="907"/>
      <c r="W39" s="907"/>
      <c r="X39" s="907"/>
      <c r="Y39" s="907"/>
      <c r="Z39" s="907"/>
      <c r="AA39" s="907"/>
      <c r="AB39" s="907"/>
      <c r="AC39" s="907"/>
      <c r="AD39" s="907"/>
      <c r="AE39" s="908"/>
    </row>
    <row r="40" spans="1:31" x14ac:dyDescent="0.2">
      <c r="A40" s="900"/>
      <c r="B40" s="909"/>
      <c r="C40" s="909"/>
      <c r="D40" s="909"/>
      <c r="E40" s="909"/>
      <c r="F40" s="909"/>
      <c r="G40" s="909"/>
      <c r="H40" s="909"/>
      <c r="I40" s="909"/>
      <c r="J40" s="909"/>
      <c r="K40" s="909"/>
      <c r="L40" s="909"/>
      <c r="M40" s="909"/>
      <c r="N40" s="909"/>
      <c r="O40" s="909"/>
      <c r="P40" s="909"/>
      <c r="Q40" s="909"/>
      <c r="R40" s="909"/>
      <c r="S40" s="909"/>
      <c r="T40" s="909"/>
      <c r="U40" s="909"/>
      <c r="V40" s="909"/>
      <c r="W40" s="909"/>
      <c r="X40" s="909"/>
      <c r="Y40" s="909"/>
      <c r="Z40" s="909"/>
      <c r="AA40" s="909"/>
      <c r="AB40" s="909"/>
      <c r="AC40" s="909"/>
      <c r="AD40" s="909"/>
      <c r="AE40" s="910"/>
    </row>
    <row r="41" spans="1:31" x14ac:dyDescent="0.2">
      <c r="A41" s="911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3"/>
    </row>
    <row r="42" spans="1:31" x14ac:dyDescent="0.2">
      <c r="A42" s="318"/>
      <c r="B42" s="319"/>
      <c r="C42" s="405" t="s">
        <v>288</v>
      </c>
      <c r="D42" s="320"/>
      <c r="E42" s="320"/>
      <c r="F42" s="331"/>
      <c r="G42" s="321"/>
      <c r="H42" s="331"/>
      <c r="I42" s="320"/>
      <c r="J42" s="320"/>
      <c r="K42" s="322"/>
      <c r="L42" s="322"/>
      <c r="M42" s="338"/>
      <c r="N42" s="570"/>
      <c r="O42" s="570"/>
      <c r="P42" s="569"/>
      <c r="Q42" s="381">
        <f>IF((J42+L42)&gt;5000,"G",IF((J42+L42)&gt;1000,"F", IF((J42+L42)&gt;300,"E",IF((J42+L42)&gt;100,"D",IF((J42+L42)&gt;10,"C",IF((J42+L42)&gt;0.3,"B",IF((J42+L42)&gt;0,"A",)))))))</f>
        <v>0</v>
      </c>
      <c r="R42" s="324"/>
      <c r="S42" s="325"/>
      <c r="T42" s="571"/>
      <c r="U42" s="571"/>
      <c r="V42" s="326"/>
      <c r="W42" s="484"/>
      <c r="X42" s="484"/>
      <c r="Y42" s="484"/>
      <c r="Z42" s="327" t="s">
        <v>114</v>
      </c>
      <c r="AA42" s="484"/>
      <c r="AB42" s="484"/>
      <c r="AC42" s="484"/>
      <c r="AD42" s="329"/>
      <c r="AE42" s="329"/>
    </row>
    <row r="43" spans="1:31" x14ac:dyDescent="0.2">
      <c r="A43" s="318"/>
      <c r="B43" s="319"/>
      <c r="C43" s="621" t="s">
        <v>289</v>
      </c>
      <c r="D43" s="320"/>
      <c r="E43" s="320"/>
      <c r="F43" s="331" t="str">
        <f t="shared" si="0"/>
        <v/>
      </c>
      <c r="G43" s="321"/>
      <c r="H43" s="331"/>
      <c r="I43" s="320"/>
      <c r="J43" s="320"/>
      <c r="K43" s="322"/>
      <c r="L43" s="322"/>
      <c r="M43" s="338"/>
      <c r="N43" s="570"/>
      <c r="O43" s="570"/>
      <c r="P43" s="569"/>
      <c r="Q43" s="381">
        <f t="shared" ref="Q43:Q51" si="5">IF((J43+L43)&gt;5000,"G",IF((J43+L43)&gt;1000,"F", IF((J43+L43)&gt;300,"E",IF((J43+L43)&gt;100,"D",IF((J43+L43)&gt;10,"C",IF((J43+L43)&gt;0.3,"B",IF((J43+L43)&gt;0,"A",)))))))</f>
        <v>0</v>
      </c>
      <c r="R43" s="324"/>
      <c r="S43" s="325"/>
      <c r="T43" s="326"/>
      <c r="U43" s="326"/>
      <c r="V43" s="326"/>
      <c r="W43" s="335"/>
      <c r="X43" s="335"/>
      <c r="Y43" s="336"/>
      <c r="Z43" s="327" t="s">
        <v>114</v>
      </c>
      <c r="AA43" s="336"/>
      <c r="AB43" s="336"/>
      <c r="AC43" s="336"/>
      <c r="AD43" s="329"/>
      <c r="AE43" s="329"/>
    </row>
    <row r="44" spans="1:31" x14ac:dyDescent="0.2">
      <c r="A44" s="318"/>
      <c r="B44" s="319"/>
      <c r="C44" s="621" t="s">
        <v>290</v>
      </c>
      <c r="D44" s="320"/>
      <c r="E44" s="320"/>
      <c r="F44" s="331" t="str">
        <f t="shared" si="0"/>
        <v/>
      </c>
      <c r="G44" s="321"/>
      <c r="H44" s="331"/>
      <c r="I44" s="320"/>
      <c r="J44" s="320"/>
      <c r="K44" s="322"/>
      <c r="L44" s="322"/>
      <c r="M44" s="338"/>
      <c r="N44" s="570"/>
      <c r="O44" s="570"/>
      <c r="P44" s="569"/>
      <c r="Q44" s="381">
        <f t="shared" si="5"/>
        <v>0</v>
      </c>
      <c r="R44" s="324"/>
      <c r="S44" s="325"/>
      <c r="T44" s="326"/>
      <c r="U44" s="326"/>
      <c r="V44" s="326"/>
      <c r="W44" s="335"/>
      <c r="X44" s="335"/>
      <c r="Y44" s="336"/>
      <c r="Z44" s="327" t="s">
        <v>114</v>
      </c>
      <c r="AA44" s="336"/>
      <c r="AB44" s="336"/>
      <c r="AC44" s="336"/>
      <c r="AD44" s="329"/>
      <c r="AE44" s="329"/>
    </row>
    <row r="45" spans="1:31" x14ac:dyDescent="0.2">
      <c r="A45" s="318"/>
      <c r="B45" s="340"/>
      <c r="C45" s="621" t="s">
        <v>291</v>
      </c>
      <c r="D45" s="321"/>
      <c r="E45" s="321"/>
      <c r="F45" s="331" t="str">
        <f t="shared" si="0"/>
        <v/>
      </c>
      <c r="G45" s="321"/>
      <c r="H45" s="331"/>
      <c r="I45" s="320"/>
      <c r="J45" s="320"/>
      <c r="K45" s="322"/>
      <c r="L45" s="322"/>
      <c r="M45" s="341"/>
      <c r="N45" s="568"/>
      <c r="O45" s="568"/>
      <c r="P45" s="569"/>
      <c r="Q45" s="381">
        <f t="shared" si="5"/>
        <v>0</v>
      </c>
      <c r="R45" s="324"/>
      <c r="S45" s="325"/>
      <c r="T45" s="326"/>
      <c r="U45" s="326"/>
      <c r="V45" s="326"/>
      <c r="W45" s="335"/>
      <c r="X45" s="335"/>
      <c r="Y45" s="335"/>
      <c r="Z45" s="327" t="s">
        <v>114</v>
      </c>
      <c r="AA45" s="335"/>
      <c r="AB45" s="335"/>
      <c r="AC45" s="335"/>
      <c r="AD45" s="329"/>
      <c r="AE45" s="329"/>
    </row>
    <row r="46" spans="1:31" x14ac:dyDescent="0.2">
      <c r="A46" s="318"/>
      <c r="B46" s="319"/>
      <c r="C46" s="621" t="s">
        <v>292</v>
      </c>
      <c r="D46" s="320"/>
      <c r="E46" s="320"/>
      <c r="F46" s="331" t="str">
        <f t="shared" si="0"/>
        <v/>
      </c>
      <c r="G46" s="321"/>
      <c r="H46" s="331"/>
      <c r="I46" s="320"/>
      <c r="J46" s="320"/>
      <c r="K46" s="322"/>
      <c r="L46" s="322"/>
      <c r="M46" s="338"/>
      <c r="N46" s="570"/>
      <c r="O46" s="570"/>
      <c r="P46" s="569"/>
      <c r="Q46" s="381">
        <f t="shared" si="5"/>
        <v>0</v>
      </c>
      <c r="R46" s="324"/>
      <c r="S46" s="325"/>
      <c r="T46" s="326"/>
      <c r="U46" s="326"/>
      <c r="V46" s="326"/>
      <c r="W46" s="335"/>
      <c r="X46" s="335"/>
      <c r="Y46" s="336"/>
      <c r="Z46" s="327" t="s">
        <v>114</v>
      </c>
      <c r="AA46" s="336"/>
      <c r="AB46" s="336"/>
      <c r="AC46" s="336"/>
      <c r="AD46" s="329"/>
      <c r="AE46" s="329"/>
    </row>
    <row r="47" spans="1:31" x14ac:dyDescent="0.2">
      <c r="A47" s="318"/>
      <c r="B47" s="319"/>
      <c r="C47" s="621" t="s">
        <v>293</v>
      </c>
      <c r="D47" s="320"/>
      <c r="E47" s="320"/>
      <c r="F47" s="331" t="str">
        <f t="shared" si="0"/>
        <v/>
      </c>
      <c r="G47" s="321"/>
      <c r="H47" s="331"/>
      <c r="I47" s="320"/>
      <c r="J47" s="320"/>
      <c r="K47" s="322"/>
      <c r="L47" s="322"/>
      <c r="M47" s="338"/>
      <c r="N47" s="570"/>
      <c r="O47" s="570"/>
      <c r="P47" s="569"/>
      <c r="Q47" s="381">
        <f t="shared" si="5"/>
        <v>0</v>
      </c>
      <c r="R47" s="324"/>
      <c r="S47" s="325"/>
      <c r="T47" s="326"/>
      <c r="U47" s="326"/>
      <c r="V47" s="326"/>
      <c r="W47" s="335"/>
      <c r="X47" s="335"/>
      <c r="Y47" s="336"/>
      <c r="Z47" s="327" t="s">
        <v>114</v>
      </c>
      <c r="AA47" s="336"/>
      <c r="AB47" s="336"/>
      <c r="AC47" s="336"/>
      <c r="AD47" s="329"/>
      <c r="AE47" s="329"/>
    </row>
    <row r="48" spans="1:31" x14ac:dyDescent="0.2">
      <c r="A48" s="334"/>
      <c r="B48" s="340"/>
      <c r="C48" s="621" t="s">
        <v>294</v>
      </c>
      <c r="D48" s="321"/>
      <c r="E48" s="321"/>
      <c r="F48" s="331" t="str">
        <f t="shared" si="0"/>
        <v/>
      </c>
      <c r="G48" s="321"/>
      <c r="H48" s="331"/>
      <c r="I48" s="321"/>
      <c r="J48" s="321"/>
      <c r="K48" s="333"/>
      <c r="L48" s="333"/>
      <c r="M48" s="338"/>
      <c r="N48" s="570"/>
      <c r="O48" s="570"/>
      <c r="P48" s="569"/>
      <c r="Q48" s="381">
        <f t="shared" si="5"/>
        <v>0</v>
      </c>
      <c r="R48" s="324"/>
      <c r="S48" s="325"/>
      <c r="T48" s="326"/>
      <c r="U48" s="326"/>
      <c r="V48" s="326"/>
      <c r="W48" s="335"/>
      <c r="X48" s="335"/>
      <c r="Y48" s="335"/>
      <c r="Z48" s="327" t="s">
        <v>114</v>
      </c>
      <c r="AA48" s="336"/>
      <c r="AB48" s="336"/>
      <c r="AC48" s="336"/>
      <c r="AD48" s="329"/>
      <c r="AE48" s="329"/>
    </row>
    <row r="49" spans="1:74" x14ac:dyDescent="0.2">
      <c r="A49" s="318"/>
      <c r="B49" s="319"/>
      <c r="C49" s="621" t="s">
        <v>295</v>
      </c>
      <c r="D49" s="320"/>
      <c r="E49" s="320"/>
      <c r="F49" s="331" t="str">
        <f t="shared" si="0"/>
        <v/>
      </c>
      <c r="G49" s="321"/>
      <c r="H49" s="331"/>
      <c r="I49" s="320"/>
      <c r="J49" s="320"/>
      <c r="K49" s="322"/>
      <c r="L49" s="322"/>
      <c r="M49" s="338"/>
      <c r="N49" s="570"/>
      <c r="O49" s="570"/>
      <c r="P49" s="569"/>
      <c r="Q49" s="381">
        <f t="shared" si="5"/>
        <v>0</v>
      </c>
      <c r="R49" s="324"/>
      <c r="S49" s="325"/>
      <c r="T49" s="328"/>
      <c r="U49" s="326"/>
      <c r="V49" s="328"/>
      <c r="W49" s="336"/>
      <c r="X49" s="336"/>
      <c r="Y49" s="336"/>
      <c r="Z49" s="327" t="s">
        <v>114</v>
      </c>
      <c r="AA49" s="336"/>
      <c r="AB49" s="336"/>
      <c r="AC49" s="336"/>
      <c r="AD49" s="329"/>
      <c r="AE49" s="329"/>
    </row>
    <row r="50" spans="1:74" x14ac:dyDescent="0.2">
      <c r="A50" s="318"/>
      <c r="B50" s="340"/>
      <c r="C50" s="621" t="s">
        <v>296</v>
      </c>
      <c r="D50" s="320"/>
      <c r="E50" s="320"/>
      <c r="F50" s="331" t="str">
        <f t="shared" si="0"/>
        <v/>
      </c>
      <c r="G50" s="321"/>
      <c r="H50" s="331"/>
      <c r="I50" s="320"/>
      <c r="J50" s="320"/>
      <c r="K50" s="322"/>
      <c r="L50" s="322"/>
      <c r="M50" s="338"/>
      <c r="N50" s="570"/>
      <c r="O50" s="570"/>
      <c r="P50" s="569"/>
      <c r="Q50" s="381">
        <f t="shared" si="5"/>
        <v>0</v>
      </c>
      <c r="R50" s="324"/>
      <c r="S50" s="325"/>
      <c r="T50" s="326"/>
      <c r="U50" s="326"/>
      <c r="V50" s="326"/>
      <c r="W50" s="335"/>
      <c r="X50" s="335"/>
      <c r="Y50" s="336"/>
      <c r="Z50" s="327" t="s">
        <v>114</v>
      </c>
      <c r="AA50" s="336"/>
      <c r="AB50" s="336"/>
      <c r="AC50" s="336"/>
      <c r="AD50" s="329"/>
      <c r="AE50" s="329"/>
    </row>
    <row r="51" spans="1:74" x14ac:dyDescent="0.2">
      <c r="A51" s="318"/>
      <c r="B51" s="340"/>
      <c r="C51" s="621" t="s">
        <v>297</v>
      </c>
      <c r="D51" s="320"/>
      <c r="E51" s="320"/>
      <c r="F51" s="331" t="str">
        <f t="shared" si="0"/>
        <v/>
      </c>
      <c r="G51" s="321"/>
      <c r="H51" s="331"/>
      <c r="I51" s="320"/>
      <c r="J51" s="320"/>
      <c r="K51" s="322"/>
      <c r="L51" s="322"/>
      <c r="M51" s="341"/>
      <c r="N51" s="568"/>
      <c r="O51" s="568"/>
      <c r="P51" s="569"/>
      <c r="Q51" s="381">
        <f t="shared" si="5"/>
        <v>0</v>
      </c>
      <c r="R51" s="324"/>
      <c r="S51" s="325"/>
      <c r="T51" s="326"/>
      <c r="U51" s="326"/>
      <c r="V51" s="326"/>
      <c r="W51" s="335"/>
      <c r="X51" s="335"/>
      <c r="Y51" s="336"/>
      <c r="Z51" s="327" t="s">
        <v>114</v>
      </c>
      <c r="AA51" s="336"/>
      <c r="AB51" s="336"/>
      <c r="AC51" s="336"/>
      <c r="AD51" s="329"/>
      <c r="AE51" s="329"/>
    </row>
    <row r="52" spans="1:74" s="96" customFormat="1" x14ac:dyDescent="0.2">
      <c r="A52" s="266"/>
      <c r="B52" s="406"/>
      <c r="C52" s="274"/>
      <c r="D52" s="262"/>
      <c r="E52" s="262"/>
      <c r="F52" s="407" t="str">
        <f t="shared" si="0"/>
        <v/>
      </c>
      <c r="G52" s="261"/>
      <c r="H52" s="407"/>
      <c r="I52" s="262"/>
      <c r="J52" s="262"/>
      <c r="K52" s="408"/>
      <c r="L52" s="408"/>
      <c r="M52" s="409"/>
      <c r="N52" s="409"/>
      <c r="O52" s="409"/>
      <c r="P52" s="410"/>
      <c r="Q52" s="411"/>
      <c r="R52" s="412"/>
      <c r="S52" s="413"/>
      <c r="T52" s="268"/>
      <c r="U52" s="269"/>
      <c r="V52" s="268"/>
      <c r="W52" s="263"/>
      <c r="X52" s="263"/>
      <c r="Y52" s="263"/>
      <c r="Z52" s="365"/>
      <c r="AA52" s="263"/>
      <c r="AB52" s="263"/>
      <c r="AC52" s="263"/>
      <c r="AD52" s="410"/>
      <c r="AE52" s="410"/>
    </row>
    <row r="53" spans="1:74" s="96" customFormat="1" x14ac:dyDescent="0.2">
      <c r="A53" s="266"/>
      <c r="B53" s="406"/>
      <c r="C53" s="274"/>
      <c r="D53" s="262"/>
      <c r="E53" s="262"/>
      <c r="F53" s="407" t="str">
        <f t="shared" si="0"/>
        <v/>
      </c>
      <c r="G53" s="261"/>
      <c r="H53" s="407"/>
      <c r="I53" s="262"/>
      <c r="J53" s="262"/>
      <c r="K53" s="408"/>
      <c r="L53" s="408"/>
      <c r="M53" s="409"/>
      <c r="N53" s="409"/>
      <c r="O53" s="409"/>
      <c r="P53" s="410"/>
      <c r="Q53" s="259"/>
      <c r="R53" s="412"/>
      <c r="S53" s="413"/>
      <c r="T53" s="268"/>
      <c r="U53" s="269"/>
      <c r="V53" s="268"/>
      <c r="W53" s="263"/>
      <c r="X53" s="263"/>
      <c r="Y53" s="263"/>
      <c r="Z53" s="365"/>
      <c r="AA53" s="263"/>
      <c r="AB53" s="263"/>
      <c r="AC53" s="263"/>
      <c r="AD53" s="410"/>
      <c r="AE53" s="410"/>
    </row>
    <row r="54" spans="1:74" s="96" customFormat="1" x14ac:dyDescent="0.2">
      <c r="A54" s="266"/>
      <c r="B54" s="406"/>
      <c r="C54" s="274"/>
      <c r="D54" s="262"/>
      <c r="E54" s="262"/>
      <c r="F54" s="407" t="str">
        <f t="shared" si="0"/>
        <v/>
      </c>
      <c r="G54" s="261"/>
      <c r="H54" s="407"/>
      <c r="I54" s="262"/>
      <c r="J54" s="262"/>
      <c r="K54" s="408"/>
      <c r="L54" s="408"/>
      <c r="M54" s="409"/>
      <c r="N54" s="409"/>
      <c r="O54" s="409"/>
      <c r="P54" s="410"/>
      <c r="Q54" s="259"/>
      <c r="R54" s="412"/>
      <c r="S54" s="413"/>
      <c r="T54" s="268"/>
      <c r="U54" s="269"/>
      <c r="V54" s="268"/>
      <c r="W54" s="263"/>
      <c r="X54" s="263"/>
      <c r="Y54" s="263"/>
      <c r="Z54" s="365"/>
      <c r="AA54" s="263"/>
      <c r="AB54" s="263"/>
      <c r="AC54" s="263"/>
      <c r="AD54" s="410"/>
      <c r="AE54" s="410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</row>
    <row r="55" spans="1:74" s="96" customFormat="1" x14ac:dyDescent="0.2">
      <c r="A55" s="259"/>
      <c r="B55" s="260"/>
      <c r="C55" s="270"/>
      <c r="D55" s="261"/>
      <c r="E55" s="261"/>
      <c r="F55" s="407" t="str">
        <f t="shared" si="0"/>
        <v/>
      </c>
      <c r="G55" s="261"/>
      <c r="H55" s="407"/>
      <c r="I55" s="261"/>
      <c r="J55" s="261"/>
      <c r="K55" s="414"/>
      <c r="L55" s="414"/>
      <c r="M55" s="415"/>
      <c r="N55" s="415"/>
      <c r="O55" s="415"/>
      <c r="P55" s="410"/>
      <c r="Q55" s="259"/>
      <c r="R55" s="412"/>
      <c r="S55" s="413"/>
      <c r="T55" s="269"/>
      <c r="U55" s="269"/>
      <c r="V55" s="269"/>
      <c r="W55" s="264"/>
      <c r="X55" s="264"/>
      <c r="Y55" s="264"/>
      <c r="Z55" s="365"/>
      <c r="AA55" s="263"/>
      <c r="AB55" s="263"/>
      <c r="AC55" s="263"/>
      <c r="AD55" s="410"/>
      <c r="AE55" s="410"/>
    </row>
    <row r="56" spans="1:74" s="96" customFormat="1" x14ac:dyDescent="0.2">
      <c r="A56" s="266"/>
      <c r="B56" s="406"/>
      <c r="C56" s="274"/>
      <c r="D56" s="262"/>
      <c r="E56" s="262"/>
      <c r="F56" s="407" t="str">
        <f t="shared" si="0"/>
        <v/>
      </c>
      <c r="G56" s="261"/>
      <c r="H56" s="407"/>
      <c r="I56" s="262"/>
      <c r="J56" s="262"/>
      <c r="K56" s="408"/>
      <c r="L56" s="408"/>
      <c r="M56" s="409"/>
      <c r="N56" s="409"/>
      <c r="O56" s="409"/>
      <c r="P56" s="416"/>
      <c r="Q56" s="259"/>
      <c r="R56" s="412"/>
      <c r="S56" s="413"/>
      <c r="T56" s="268"/>
      <c r="U56" s="269"/>
      <c r="V56" s="268"/>
      <c r="W56" s="263"/>
      <c r="X56" s="263"/>
      <c r="Y56" s="263"/>
      <c r="Z56" s="365"/>
      <c r="AA56" s="263"/>
      <c r="AB56" s="263"/>
      <c r="AC56" s="263"/>
      <c r="AD56" s="410"/>
      <c r="AE56" s="41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</row>
    <row r="57" spans="1:74" s="96" customFormat="1" x14ac:dyDescent="0.2">
      <c r="A57" s="266"/>
      <c r="B57" s="417"/>
      <c r="C57" s="272"/>
      <c r="D57" s="276"/>
      <c r="E57" s="276"/>
      <c r="F57" s="407" t="str">
        <f t="shared" si="0"/>
        <v/>
      </c>
      <c r="G57" s="261"/>
      <c r="H57" s="407"/>
      <c r="I57" s="417"/>
      <c r="J57" s="417"/>
      <c r="K57" s="408"/>
      <c r="L57" s="408"/>
      <c r="M57" s="417"/>
      <c r="N57" s="417"/>
      <c r="O57" s="417"/>
      <c r="P57" s="410"/>
      <c r="Q57" s="259"/>
      <c r="R57" s="412"/>
      <c r="S57" s="413"/>
      <c r="T57" s="268"/>
      <c r="U57" s="269"/>
      <c r="V57" s="268"/>
      <c r="W57" s="263"/>
      <c r="X57" s="263"/>
      <c r="Y57" s="263"/>
      <c r="Z57" s="365"/>
      <c r="AA57" s="263"/>
      <c r="AB57" s="263"/>
      <c r="AC57" s="263"/>
      <c r="AD57" s="410"/>
      <c r="AE57" s="41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</row>
    <row r="58" spans="1:74" s="96" customFormat="1" x14ac:dyDescent="0.2">
      <c r="A58" s="266"/>
      <c r="B58" s="417"/>
      <c r="C58" s="272"/>
      <c r="D58" s="417"/>
      <c r="E58" s="417"/>
      <c r="F58" s="407" t="str">
        <f t="shared" si="0"/>
        <v/>
      </c>
      <c r="G58" s="261"/>
      <c r="H58" s="407"/>
      <c r="I58" s="417"/>
      <c r="J58" s="417"/>
      <c r="K58" s="408"/>
      <c r="L58" s="408"/>
      <c r="M58" s="417"/>
      <c r="N58" s="417"/>
      <c r="O58" s="417"/>
      <c r="P58" s="418"/>
      <c r="Q58" s="259"/>
      <c r="R58" s="412"/>
      <c r="S58" s="413"/>
      <c r="T58" s="268"/>
      <c r="U58" s="269"/>
      <c r="V58" s="268"/>
      <c r="W58" s="263"/>
      <c r="X58" s="263"/>
      <c r="Y58" s="263"/>
      <c r="Z58" s="365"/>
      <c r="AA58" s="264"/>
      <c r="AB58" s="264"/>
      <c r="AC58" s="264"/>
      <c r="AD58" s="418"/>
      <c r="AE58" s="418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</row>
    <row r="59" spans="1:74" s="96" customFormat="1" x14ac:dyDescent="0.2">
      <c r="A59" s="266"/>
      <c r="B59" s="277"/>
      <c r="C59" s="267"/>
      <c r="D59" s="262"/>
      <c r="E59" s="262"/>
      <c r="F59" s="407" t="str">
        <f t="shared" si="0"/>
        <v/>
      </c>
      <c r="G59" s="261"/>
      <c r="H59" s="407"/>
      <c r="I59" s="262"/>
      <c r="J59" s="262"/>
      <c r="K59" s="408"/>
      <c r="L59" s="408"/>
      <c r="M59" s="419"/>
      <c r="N59" s="419"/>
      <c r="O59" s="419"/>
      <c r="P59" s="410"/>
      <c r="Q59" s="259"/>
      <c r="R59" s="412"/>
      <c r="S59" s="413"/>
      <c r="T59" s="268"/>
      <c r="U59" s="269"/>
      <c r="V59" s="268"/>
      <c r="W59" s="263"/>
      <c r="X59" s="263"/>
      <c r="Y59" s="263"/>
      <c r="Z59" s="365"/>
      <c r="AA59" s="263"/>
      <c r="AB59" s="263"/>
      <c r="AC59" s="263"/>
      <c r="AD59" s="410"/>
      <c r="AE59" s="410"/>
    </row>
    <row r="60" spans="1:74" s="96" customFormat="1" x14ac:dyDescent="0.2">
      <c r="A60" s="266"/>
      <c r="B60" s="277"/>
      <c r="C60" s="267"/>
      <c r="D60" s="262"/>
      <c r="E60" s="262"/>
      <c r="F60" s="407" t="str">
        <f t="shared" si="0"/>
        <v/>
      </c>
      <c r="G60" s="261"/>
      <c r="H60" s="407"/>
      <c r="I60" s="262"/>
      <c r="J60" s="262"/>
      <c r="K60" s="408"/>
      <c r="L60" s="408"/>
      <c r="M60" s="419"/>
      <c r="N60" s="419"/>
      <c r="O60" s="419"/>
      <c r="P60" s="418"/>
      <c r="Q60" s="259"/>
      <c r="R60" s="412"/>
      <c r="S60" s="413"/>
      <c r="T60" s="268"/>
      <c r="U60" s="269"/>
      <c r="V60" s="268"/>
      <c r="W60" s="263"/>
      <c r="X60" s="263"/>
      <c r="Y60" s="263"/>
      <c r="Z60" s="365"/>
      <c r="AA60" s="264"/>
      <c r="AB60" s="264"/>
      <c r="AC60" s="264"/>
      <c r="AD60" s="418"/>
      <c r="AE60" s="418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</row>
    <row r="61" spans="1:74" s="96" customFormat="1" x14ac:dyDescent="0.2">
      <c r="A61" s="266"/>
      <c r="B61" s="277"/>
      <c r="C61" s="267"/>
      <c r="D61" s="262"/>
      <c r="E61" s="262"/>
      <c r="F61" s="407" t="str">
        <f t="shared" si="0"/>
        <v/>
      </c>
      <c r="G61" s="261"/>
      <c r="H61" s="407"/>
      <c r="I61" s="262"/>
      <c r="J61" s="262"/>
      <c r="K61" s="408"/>
      <c r="L61" s="408"/>
      <c r="M61" s="419"/>
      <c r="N61" s="419"/>
      <c r="O61" s="419"/>
      <c r="P61" s="410"/>
      <c r="Q61" s="259"/>
      <c r="R61" s="412"/>
      <c r="S61" s="413"/>
      <c r="T61" s="268"/>
      <c r="U61" s="269"/>
      <c r="V61" s="268"/>
      <c r="W61" s="263"/>
      <c r="X61" s="263"/>
      <c r="Y61" s="263"/>
      <c r="Z61" s="365"/>
      <c r="AA61" s="263"/>
      <c r="AB61" s="263"/>
      <c r="AC61" s="263"/>
      <c r="AD61" s="410"/>
      <c r="AE61" s="410"/>
    </row>
    <row r="62" spans="1:74" s="96" customFormat="1" x14ac:dyDescent="0.2">
      <c r="A62" s="266"/>
      <c r="B62" s="277"/>
      <c r="C62" s="267"/>
      <c r="D62" s="262"/>
      <c r="E62" s="262"/>
      <c r="F62" s="407" t="str">
        <f t="shared" si="0"/>
        <v/>
      </c>
      <c r="G62" s="261"/>
      <c r="H62" s="407"/>
      <c r="I62" s="262"/>
      <c r="J62" s="262"/>
      <c r="K62" s="408"/>
      <c r="L62" s="408"/>
      <c r="M62" s="419"/>
      <c r="N62" s="419"/>
      <c r="O62" s="419"/>
      <c r="P62" s="418"/>
      <c r="Q62" s="259"/>
      <c r="R62" s="412"/>
      <c r="S62" s="413"/>
      <c r="T62" s="268"/>
      <c r="U62" s="269"/>
      <c r="V62" s="268"/>
      <c r="W62" s="263"/>
      <c r="X62" s="263"/>
      <c r="Y62" s="263"/>
      <c r="Z62" s="365"/>
      <c r="AA62" s="264"/>
      <c r="AB62" s="264"/>
      <c r="AC62" s="264"/>
      <c r="AD62" s="418"/>
      <c r="AE62" s="418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</row>
    <row r="63" spans="1:74" s="96" customFormat="1" x14ac:dyDescent="0.2">
      <c r="A63" s="266"/>
      <c r="B63" s="420"/>
      <c r="C63" s="421"/>
      <c r="D63" s="262"/>
      <c r="E63" s="262"/>
      <c r="F63" s="407" t="str">
        <f t="shared" si="0"/>
        <v/>
      </c>
      <c r="G63" s="261"/>
      <c r="H63" s="407"/>
      <c r="I63" s="262"/>
      <c r="J63" s="262"/>
      <c r="K63" s="408"/>
      <c r="L63" s="408"/>
      <c r="M63" s="419"/>
      <c r="N63" s="419"/>
      <c r="O63" s="419"/>
      <c r="P63" s="418"/>
      <c r="Q63" s="259"/>
      <c r="R63" s="412"/>
      <c r="S63" s="413"/>
      <c r="T63" s="268"/>
      <c r="U63" s="269"/>
      <c r="V63" s="268"/>
      <c r="W63" s="263"/>
      <c r="X63" s="263"/>
      <c r="Y63" s="263"/>
      <c r="Z63" s="365"/>
      <c r="AA63" s="264"/>
      <c r="AB63" s="264"/>
      <c r="AC63" s="264"/>
      <c r="AD63" s="418"/>
      <c r="AE63" s="418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</row>
    <row r="64" spans="1:74" s="96" customFormat="1" x14ac:dyDescent="0.2">
      <c r="A64" s="266"/>
      <c r="B64" s="277"/>
      <c r="C64" s="267"/>
      <c r="D64" s="262"/>
      <c r="E64" s="262"/>
      <c r="F64" s="407" t="str">
        <f t="shared" si="0"/>
        <v/>
      </c>
      <c r="G64" s="261"/>
      <c r="H64" s="407"/>
      <c r="I64" s="262"/>
      <c r="J64" s="262"/>
      <c r="K64" s="408"/>
      <c r="L64" s="408"/>
      <c r="M64" s="419"/>
      <c r="N64" s="419"/>
      <c r="O64" s="419"/>
      <c r="P64" s="418"/>
      <c r="Q64" s="259"/>
      <c r="R64" s="412"/>
      <c r="S64" s="413"/>
      <c r="T64" s="268"/>
      <c r="U64" s="269"/>
      <c r="V64" s="268"/>
      <c r="W64" s="263"/>
      <c r="X64" s="263"/>
      <c r="Y64" s="263"/>
      <c r="Z64" s="365"/>
      <c r="AA64" s="264"/>
      <c r="AB64" s="264"/>
      <c r="AC64" s="264"/>
      <c r="AD64" s="418"/>
      <c r="AE64" s="418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</row>
    <row r="65" spans="1:74" s="96" customFormat="1" x14ac:dyDescent="0.2">
      <c r="A65" s="266"/>
      <c r="B65" s="277"/>
      <c r="C65" s="267"/>
      <c r="D65" s="262"/>
      <c r="E65" s="262"/>
      <c r="F65" s="407" t="str">
        <f t="shared" si="0"/>
        <v/>
      </c>
      <c r="G65" s="261"/>
      <c r="H65" s="407"/>
      <c r="I65" s="262"/>
      <c r="J65" s="262"/>
      <c r="K65" s="408"/>
      <c r="L65" s="408"/>
      <c r="M65" s="419"/>
      <c r="N65" s="419"/>
      <c r="O65" s="419"/>
      <c r="P65" s="418"/>
      <c r="Q65" s="259"/>
      <c r="R65" s="412"/>
      <c r="S65" s="413"/>
      <c r="T65" s="268"/>
      <c r="U65" s="269"/>
      <c r="V65" s="268"/>
      <c r="W65" s="263"/>
      <c r="X65" s="263"/>
      <c r="Y65" s="263"/>
      <c r="Z65" s="365"/>
      <c r="AA65" s="264"/>
      <c r="AB65" s="264"/>
      <c r="AC65" s="264"/>
      <c r="AD65" s="418"/>
      <c r="AE65" s="418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</row>
    <row r="66" spans="1:74" s="96" customFormat="1" x14ac:dyDescent="0.2">
      <c r="A66" s="266"/>
      <c r="B66" s="277"/>
      <c r="C66" s="267"/>
      <c r="D66" s="262"/>
      <c r="E66" s="262"/>
      <c r="F66" s="407" t="str">
        <f t="shared" si="0"/>
        <v/>
      </c>
      <c r="G66" s="261"/>
      <c r="H66" s="407"/>
      <c r="I66" s="262"/>
      <c r="J66" s="262"/>
      <c r="K66" s="408"/>
      <c r="L66" s="408"/>
      <c r="M66" s="419"/>
      <c r="N66" s="419"/>
      <c r="O66" s="419"/>
      <c r="P66" s="418"/>
      <c r="Q66" s="259"/>
      <c r="R66" s="412"/>
      <c r="S66" s="413"/>
      <c r="T66" s="268"/>
      <c r="U66" s="269"/>
      <c r="V66" s="268"/>
      <c r="W66" s="263"/>
      <c r="X66" s="263"/>
      <c r="Y66" s="263"/>
      <c r="Z66" s="365"/>
      <c r="AA66" s="264"/>
      <c r="AB66" s="264"/>
      <c r="AC66" s="264"/>
      <c r="AD66" s="418"/>
      <c r="AE66" s="418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</row>
    <row r="67" spans="1:74" s="96" customFormat="1" x14ac:dyDescent="0.2">
      <c r="A67" s="266"/>
      <c r="B67" s="277"/>
      <c r="C67" s="267"/>
      <c r="D67" s="262"/>
      <c r="E67" s="262"/>
      <c r="F67" s="407" t="str">
        <f t="shared" si="0"/>
        <v/>
      </c>
      <c r="G67" s="261"/>
      <c r="H67" s="407"/>
      <c r="I67" s="262"/>
      <c r="J67" s="262"/>
      <c r="K67" s="408"/>
      <c r="L67" s="408"/>
      <c r="M67" s="419"/>
      <c r="N67" s="419"/>
      <c r="O67" s="419"/>
      <c r="P67" s="418"/>
      <c r="Q67" s="259"/>
      <c r="R67" s="412"/>
      <c r="S67" s="413"/>
      <c r="T67" s="268"/>
      <c r="U67" s="269"/>
      <c r="V67" s="268"/>
      <c r="W67" s="263"/>
      <c r="X67" s="263"/>
      <c r="Y67" s="263"/>
      <c r="Z67" s="365"/>
      <c r="AA67" s="264"/>
      <c r="AB67" s="264"/>
      <c r="AC67" s="264"/>
      <c r="AD67" s="418"/>
      <c r="AE67" s="418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</row>
    <row r="68" spans="1:74" s="96" customFormat="1" x14ac:dyDescent="0.2">
      <c r="A68" s="266"/>
      <c r="B68" s="277"/>
      <c r="C68" s="267"/>
      <c r="D68" s="262"/>
      <c r="E68" s="262"/>
      <c r="F68" s="407" t="str">
        <f t="shared" si="0"/>
        <v/>
      </c>
      <c r="G68" s="261"/>
      <c r="H68" s="407"/>
      <c r="I68" s="262"/>
      <c r="J68" s="262"/>
      <c r="K68" s="408"/>
      <c r="L68" s="408"/>
      <c r="M68" s="419"/>
      <c r="N68" s="419"/>
      <c r="O68" s="419"/>
      <c r="P68" s="418"/>
      <c r="Q68" s="259"/>
      <c r="R68" s="412"/>
      <c r="S68" s="413"/>
      <c r="T68" s="268"/>
      <c r="U68" s="269"/>
      <c r="V68" s="268"/>
      <c r="W68" s="263"/>
      <c r="X68" s="263"/>
      <c r="Y68" s="263"/>
      <c r="Z68" s="365"/>
      <c r="AA68" s="264"/>
      <c r="AB68" s="264"/>
      <c r="AC68" s="264"/>
      <c r="AD68" s="418"/>
      <c r="AE68" s="418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</row>
    <row r="69" spans="1:74" s="96" customFormat="1" x14ac:dyDescent="0.2">
      <c r="A69" s="266"/>
      <c r="B69" s="277"/>
      <c r="C69" s="267"/>
      <c r="D69" s="262"/>
      <c r="E69" s="262"/>
      <c r="F69" s="407" t="str">
        <f t="shared" si="0"/>
        <v/>
      </c>
      <c r="G69" s="261"/>
      <c r="H69" s="407"/>
      <c r="I69" s="262"/>
      <c r="J69" s="262"/>
      <c r="K69" s="408"/>
      <c r="L69" s="408"/>
      <c r="M69" s="419"/>
      <c r="N69" s="419"/>
      <c r="O69" s="419"/>
      <c r="P69" s="418"/>
      <c r="Q69" s="259"/>
      <c r="R69" s="412"/>
      <c r="S69" s="413"/>
      <c r="T69" s="268"/>
      <c r="U69" s="269"/>
      <c r="V69" s="268"/>
      <c r="W69" s="263"/>
      <c r="X69" s="263"/>
      <c r="Y69" s="263"/>
      <c r="Z69" s="365"/>
      <c r="AA69" s="264"/>
      <c r="AB69" s="264"/>
      <c r="AC69" s="264"/>
      <c r="AD69" s="418"/>
      <c r="AE69" s="418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</row>
    <row r="70" spans="1:74" s="96" customFormat="1" x14ac:dyDescent="0.2">
      <c r="A70" s="266"/>
      <c r="B70" s="277"/>
      <c r="C70" s="267"/>
      <c r="D70" s="262"/>
      <c r="E70" s="262"/>
      <c r="F70" s="407" t="str">
        <f t="shared" si="0"/>
        <v/>
      </c>
      <c r="G70" s="261"/>
      <c r="H70" s="407"/>
      <c r="I70" s="262"/>
      <c r="J70" s="262"/>
      <c r="K70" s="408"/>
      <c r="L70" s="408"/>
      <c r="M70" s="419"/>
      <c r="N70" s="419"/>
      <c r="O70" s="419"/>
      <c r="P70" s="410"/>
      <c r="Q70" s="259"/>
      <c r="R70" s="412"/>
      <c r="S70" s="413"/>
      <c r="T70" s="268"/>
      <c r="U70" s="269"/>
      <c r="V70" s="268"/>
      <c r="W70" s="263"/>
      <c r="X70" s="263"/>
      <c r="Y70" s="263"/>
      <c r="Z70" s="365"/>
      <c r="AA70" s="263"/>
      <c r="AB70" s="263"/>
      <c r="AC70" s="263"/>
      <c r="AD70" s="410"/>
      <c r="AE70" s="410"/>
    </row>
    <row r="71" spans="1:74" s="96" customFormat="1" x14ac:dyDescent="0.2">
      <c r="A71" s="266"/>
      <c r="B71" s="277"/>
      <c r="C71" s="267"/>
      <c r="D71" s="262"/>
      <c r="E71" s="262"/>
      <c r="F71" s="407" t="str">
        <f t="shared" si="0"/>
        <v/>
      </c>
      <c r="G71" s="261"/>
      <c r="H71" s="407"/>
      <c r="I71" s="262"/>
      <c r="J71" s="262"/>
      <c r="K71" s="408"/>
      <c r="L71" s="408"/>
      <c r="M71" s="419"/>
      <c r="N71" s="419"/>
      <c r="O71" s="419"/>
      <c r="P71" s="410"/>
      <c r="Q71" s="259"/>
      <c r="R71" s="412"/>
      <c r="S71" s="413"/>
      <c r="T71" s="268"/>
      <c r="U71" s="269"/>
      <c r="V71" s="268"/>
      <c r="W71" s="263"/>
      <c r="X71" s="263"/>
      <c r="Y71" s="263"/>
      <c r="Z71" s="365"/>
      <c r="AA71" s="263"/>
      <c r="AB71" s="263"/>
      <c r="AC71" s="263"/>
      <c r="AD71" s="410"/>
      <c r="AE71" s="410"/>
    </row>
    <row r="72" spans="1:74" s="96" customFormat="1" x14ac:dyDescent="0.2">
      <c r="A72" s="266"/>
      <c r="B72" s="277"/>
      <c r="C72" s="267"/>
      <c r="D72" s="262"/>
      <c r="E72" s="262"/>
      <c r="F72" s="407" t="str">
        <f t="shared" si="0"/>
        <v/>
      </c>
      <c r="G72" s="261"/>
      <c r="H72" s="407"/>
      <c r="I72" s="262"/>
      <c r="J72" s="262"/>
      <c r="K72" s="408"/>
      <c r="L72" s="408"/>
      <c r="M72" s="419"/>
      <c r="N72" s="419"/>
      <c r="O72" s="419"/>
      <c r="P72" s="418"/>
      <c r="Q72" s="259"/>
      <c r="R72" s="412"/>
      <c r="S72" s="413"/>
      <c r="T72" s="268"/>
      <c r="U72" s="269"/>
      <c r="V72" s="268"/>
      <c r="W72" s="263"/>
      <c r="X72" s="263"/>
      <c r="Y72" s="263"/>
      <c r="Z72" s="365"/>
      <c r="AA72" s="264"/>
      <c r="AB72" s="264"/>
      <c r="AC72" s="264"/>
      <c r="AD72" s="418"/>
      <c r="AE72" s="418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</row>
    <row r="73" spans="1:74" s="96" customFormat="1" x14ac:dyDescent="0.2">
      <c r="A73" s="266"/>
      <c r="B73" s="277"/>
      <c r="C73" s="267"/>
      <c r="D73" s="262"/>
      <c r="E73" s="262"/>
      <c r="F73" s="407" t="str">
        <f t="shared" si="0"/>
        <v/>
      </c>
      <c r="G73" s="261"/>
      <c r="H73" s="407"/>
      <c r="I73" s="262"/>
      <c r="J73" s="262"/>
      <c r="K73" s="408"/>
      <c r="L73" s="408"/>
      <c r="M73" s="419"/>
      <c r="N73" s="419"/>
      <c r="O73" s="419"/>
      <c r="P73" s="410"/>
      <c r="Q73" s="259"/>
      <c r="R73" s="412"/>
      <c r="S73" s="413"/>
      <c r="T73" s="268"/>
      <c r="U73" s="269"/>
      <c r="V73" s="268"/>
      <c r="W73" s="263"/>
      <c r="X73" s="263"/>
      <c r="Y73" s="263"/>
      <c r="Z73" s="365"/>
      <c r="AA73" s="263"/>
      <c r="AB73" s="263"/>
      <c r="AC73" s="263"/>
      <c r="AD73" s="410"/>
      <c r="AE73" s="410"/>
    </row>
    <row r="74" spans="1:74" s="96" customFormat="1" x14ac:dyDescent="0.2">
      <c r="A74" s="266"/>
      <c r="B74" s="277"/>
      <c r="C74" s="267"/>
      <c r="D74" s="262"/>
      <c r="E74" s="262"/>
      <c r="F74" s="407" t="str">
        <f t="shared" si="0"/>
        <v/>
      </c>
      <c r="G74" s="261"/>
      <c r="H74" s="407"/>
      <c r="I74" s="262"/>
      <c r="J74" s="262"/>
      <c r="K74" s="408"/>
      <c r="L74" s="408"/>
      <c r="M74" s="419"/>
      <c r="N74" s="419"/>
      <c r="O74" s="419"/>
      <c r="P74" s="410"/>
      <c r="Q74" s="259"/>
      <c r="R74" s="412"/>
      <c r="S74" s="413"/>
      <c r="T74" s="268"/>
      <c r="U74" s="269"/>
      <c r="V74" s="268"/>
      <c r="W74" s="263"/>
      <c r="X74" s="263"/>
      <c r="Y74" s="263"/>
      <c r="Z74" s="365"/>
      <c r="AA74" s="263"/>
      <c r="AB74" s="263"/>
      <c r="AC74" s="263"/>
      <c r="AD74" s="410"/>
      <c r="AE74" s="410"/>
    </row>
    <row r="75" spans="1:74" s="96" customFormat="1" x14ac:dyDescent="0.2">
      <c r="A75" s="266"/>
      <c r="B75" s="277"/>
      <c r="C75" s="267"/>
      <c r="D75" s="262"/>
      <c r="E75" s="262"/>
      <c r="F75" s="407" t="str">
        <f t="shared" si="0"/>
        <v/>
      </c>
      <c r="G75" s="261"/>
      <c r="H75" s="407"/>
      <c r="I75" s="262"/>
      <c r="J75" s="262"/>
      <c r="K75" s="408"/>
      <c r="L75" s="408"/>
      <c r="M75" s="419"/>
      <c r="N75" s="419"/>
      <c r="O75" s="419"/>
      <c r="P75" s="410"/>
      <c r="Q75" s="259"/>
      <c r="R75" s="412"/>
      <c r="S75" s="413"/>
      <c r="T75" s="268"/>
      <c r="U75" s="269"/>
      <c r="V75" s="268"/>
      <c r="W75" s="263"/>
      <c r="X75" s="263"/>
      <c r="Y75" s="263"/>
      <c r="Z75" s="365"/>
      <c r="AA75" s="263"/>
      <c r="AB75" s="263"/>
      <c r="AC75" s="263"/>
      <c r="AD75" s="410"/>
      <c r="AE75" s="410"/>
    </row>
    <row r="76" spans="1:74" s="96" customFormat="1" x14ac:dyDescent="0.2">
      <c r="A76" s="266"/>
      <c r="B76" s="277"/>
      <c r="C76" s="267"/>
      <c r="D76" s="262"/>
      <c r="E76" s="262"/>
      <c r="F76" s="407" t="str">
        <f t="shared" si="0"/>
        <v/>
      </c>
      <c r="G76" s="261"/>
      <c r="H76" s="407"/>
      <c r="I76" s="262"/>
      <c r="J76" s="262"/>
      <c r="K76" s="408"/>
      <c r="L76" s="408"/>
      <c r="M76" s="419"/>
      <c r="N76" s="419"/>
      <c r="O76" s="419"/>
      <c r="P76" s="410"/>
      <c r="Q76" s="259"/>
      <c r="R76" s="412"/>
      <c r="S76" s="413"/>
      <c r="T76" s="268"/>
      <c r="U76" s="269"/>
      <c r="V76" s="268"/>
      <c r="W76" s="263"/>
      <c r="X76" s="263"/>
      <c r="Y76" s="263"/>
      <c r="Z76" s="365"/>
      <c r="AA76" s="263"/>
      <c r="AB76" s="263"/>
      <c r="AC76" s="263"/>
      <c r="AD76" s="410"/>
      <c r="AE76" s="410"/>
    </row>
    <row r="77" spans="1:74" s="96" customFormat="1" x14ac:dyDescent="0.2">
      <c r="A77" s="266"/>
      <c r="B77" s="277"/>
      <c r="C77" s="267"/>
      <c r="D77" s="262"/>
      <c r="E77" s="262"/>
      <c r="F77" s="407" t="str">
        <f t="shared" si="0"/>
        <v/>
      </c>
      <c r="G77" s="261"/>
      <c r="H77" s="407"/>
      <c r="I77" s="262"/>
      <c r="J77" s="262"/>
      <c r="K77" s="408"/>
      <c r="L77" s="408"/>
      <c r="M77" s="419"/>
      <c r="N77" s="419"/>
      <c r="O77" s="419"/>
      <c r="P77" s="410"/>
      <c r="Q77" s="259"/>
      <c r="R77" s="412"/>
      <c r="S77" s="413"/>
      <c r="T77" s="268"/>
      <c r="U77" s="269"/>
      <c r="V77" s="268"/>
      <c r="W77" s="263"/>
      <c r="X77" s="263"/>
      <c r="Y77" s="263"/>
      <c r="Z77" s="365"/>
      <c r="AA77" s="263"/>
      <c r="AB77" s="263"/>
      <c r="AC77" s="263"/>
      <c r="AD77" s="410"/>
      <c r="AE77" s="410"/>
    </row>
    <row r="78" spans="1:74" s="96" customFormat="1" x14ac:dyDescent="0.2">
      <c r="A78" s="266"/>
      <c r="B78" s="277"/>
      <c r="C78" s="267"/>
      <c r="D78" s="262"/>
      <c r="E78" s="262"/>
      <c r="F78" s="407" t="str">
        <f t="shared" si="0"/>
        <v/>
      </c>
      <c r="G78" s="261"/>
      <c r="H78" s="407"/>
      <c r="I78" s="262"/>
      <c r="J78" s="262"/>
      <c r="K78" s="408"/>
      <c r="L78" s="408"/>
      <c r="M78" s="419"/>
      <c r="N78" s="419"/>
      <c r="O78" s="419"/>
      <c r="P78" s="410"/>
      <c r="Q78" s="259"/>
      <c r="R78" s="412"/>
      <c r="S78" s="413"/>
      <c r="T78" s="268"/>
      <c r="U78" s="269"/>
      <c r="V78" s="268"/>
      <c r="W78" s="263"/>
      <c r="X78" s="263"/>
      <c r="Y78" s="263"/>
      <c r="Z78" s="365"/>
      <c r="AA78" s="263"/>
      <c r="AB78" s="263"/>
      <c r="AC78" s="263"/>
      <c r="AD78" s="410"/>
      <c r="AE78" s="410"/>
    </row>
    <row r="79" spans="1:74" s="96" customFormat="1" x14ac:dyDescent="0.2">
      <c r="A79" s="266"/>
      <c r="B79" s="277"/>
      <c r="C79" s="267"/>
      <c r="D79" s="262"/>
      <c r="E79" s="262"/>
      <c r="F79" s="407" t="str">
        <f t="shared" si="0"/>
        <v/>
      </c>
      <c r="G79" s="261"/>
      <c r="H79" s="407"/>
      <c r="I79" s="262"/>
      <c r="J79" s="262"/>
      <c r="K79" s="408"/>
      <c r="L79" s="408"/>
      <c r="M79" s="419"/>
      <c r="N79" s="419"/>
      <c r="O79" s="419"/>
      <c r="P79" s="410"/>
      <c r="Q79" s="259"/>
      <c r="R79" s="412"/>
      <c r="S79" s="413"/>
      <c r="T79" s="268"/>
      <c r="U79" s="269"/>
      <c r="V79" s="268"/>
      <c r="W79" s="263"/>
      <c r="X79" s="263"/>
      <c r="Y79" s="263"/>
      <c r="Z79" s="365"/>
      <c r="AA79" s="263"/>
      <c r="AB79" s="263"/>
      <c r="AC79" s="263"/>
      <c r="AD79" s="410"/>
      <c r="AE79" s="410"/>
    </row>
    <row r="80" spans="1:74" s="96" customFormat="1" x14ac:dyDescent="0.2">
      <c r="A80" s="266"/>
      <c r="B80" s="277"/>
      <c r="C80" s="267"/>
      <c r="D80" s="262"/>
      <c r="E80" s="262"/>
      <c r="F80" s="407" t="str">
        <f t="shared" si="0"/>
        <v/>
      </c>
      <c r="G80" s="261"/>
      <c r="H80" s="407"/>
      <c r="I80" s="262"/>
      <c r="J80" s="262"/>
      <c r="K80" s="408"/>
      <c r="L80" s="408"/>
      <c r="M80" s="419"/>
      <c r="N80" s="419"/>
      <c r="O80" s="419"/>
      <c r="P80" s="410"/>
      <c r="Q80" s="259"/>
      <c r="R80" s="412"/>
      <c r="S80" s="413"/>
      <c r="T80" s="268"/>
      <c r="U80" s="269"/>
      <c r="V80" s="268"/>
      <c r="W80" s="263"/>
      <c r="X80" s="263"/>
      <c r="Y80" s="263"/>
      <c r="Z80" s="365"/>
      <c r="AA80" s="263"/>
      <c r="AB80" s="263"/>
      <c r="AC80" s="263"/>
      <c r="AD80" s="410"/>
      <c r="AE80" s="410"/>
    </row>
    <row r="81" spans="1:31" s="96" customFormat="1" x14ac:dyDescent="0.2">
      <c r="A81" s="266"/>
      <c r="B81" s="277"/>
      <c r="C81" s="267"/>
      <c r="D81" s="262"/>
      <c r="E81" s="262"/>
      <c r="F81" s="407" t="str">
        <f t="shared" si="0"/>
        <v/>
      </c>
      <c r="G81" s="261"/>
      <c r="H81" s="407"/>
      <c r="I81" s="262"/>
      <c r="J81" s="262"/>
      <c r="K81" s="408"/>
      <c r="L81" s="408"/>
      <c r="M81" s="419"/>
      <c r="N81" s="419"/>
      <c r="O81" s="419"/>
      <c r="P81" s="410"/>
      <c r="Q81" s="259"/>
      <c r="R81" s="412"/>
      <c r="S81" s="413"/>
      <c r="T81" s="268"/>
      <c r="U81" s="269"/>
      <c r="V81" s="268"/>
      <c r="W81" s="263"/>
      <c r="X81" s="263"/>
      <c r="Y81" s="263"/>
      <c r="Z81" s="365"/>
      <c r="AA81" s="263"/>
      <c r="AB81" s="263"/>
      <c r="AC81" s="263"/>
      <c r="AD81" s="410"/>
      <c r="AE81" s="410"/>
    </row>
    <row r="82" spans="1:31" s="96" customFormat="1" x14ac:dyDescent="0.2">
      <c r="A82" s="266"/>
      <c r="B82" s="277"/>
      <c r="C82" s="267"/>
      <c r="D82" s="262"/>
      <c r="E82" s="262"/>
      <c r="F82" s="407" t="str">
        <f t="shared" si="0"/>
        <v/>
      </c>
      <c r="G82" s="261"/>
      <c r="H82" s="407"/>
      <c r="I82" s="262"/>
      <c r="J82" s="262"/>
      <c r="K82" s="408"/>
      <c r="L82" s="408"/>
      <c r="M82" s="419"/>
      <c r="N82" s="419"/>
      <c r="O82" s="419"/>
      <c r="P82" s="410"/>
      <c r="Q82" s="259"/>
      <c r="R82" s="412"/>
      <c r="S82" s="413"/>
      <c r="T82" s="268"/>
      <c r="U82" s="269"/>
      <c r="V82" s="268"/>
      <c r="W82" s="263"/>
      <c r="X82" s="263"/>
      <c r="Y82" s="263"/>
      <c r="Z82" s="365"/>
      <c r="AA82" s="263"/>
      <c r="AB82" s="263"/>
      <c r="AC82" s="263"/>
      <c r="AD82" s="410"/>
      <c r="AE82" s="410"/>
    </row>
    <row r="83" spans="1:31" s="96" customFormat="1" x14ac:dyDescent="0.2">
      <c r="A83" s="266"/>
      <c r="B83" s="277"/>
      <c r="C83" s="267"/>
      <c r="D83" s="262"/>
      <c r="E83" s="262"/>
      <c r="F83" s="407" t="str">
        <f t="shared" ref="F83:F104" si="6">IF(B83="","",F82+1)</f>
        <v/>
      </c>
      <c r="G83" s="261"/>
      <c r="H83" s="407"/>
      <c r="I83" s="262"/>
      <c r="J83" s="262"/>
      <c r="K83" s="408"/>
      <c r="L83" s="408"/>
      <c r="M83" s="419"/>
      <c r="N83" s="419"/>
      <c r="O83" s="419"/>
      <c r="P83" s="410"/>
      <c r="Q83" s="259"/>
      <c r="R83" s="412"/>
      <c r="S83" s="413"/>
      <c r="T83" s="268"/>
      <c r="U83" s="269"/>
      <c r="V83" s="268"/>
      <c r="W83" s="263"/>
      <c r="X83" s="263"/>
      <c r="Y83" s="263"/>
      <c r="Z83" s="365"/>
      <c r="AA83" s="263"/>
      <c r="AB83" s="263"/>
      <c r="AC83" s="263"/>
      <c r="AD83" s="410"/>
      <c r="AE83" s="410"/>
    </row>
    <row r="84" spans="1:31" s="96" customFormat="1" x14ac:dyDescent="0.2">
      <c r="A84" s="266"/>
      <c r="B84" s="277"/>
      <c r="C84" s="267"/>
      <c r="D84" s="262"/>
      <c r="E84" s="262"/>
      <c r="F84" s="407" t="str">
        <f t="shared" si="6"/>
        <v/>
      </c>
      <c r="G84" s="261"/>
      <c r="H84" s="407"/>
      <c r="I84" s="262"/>
      <c r="J84" s="262"/>
      <c r="K84" s="408"/>
      <c r="L84" s="408"/>
      <c r="M84" s="419"/>
      <c r="N84" s="419"/>
      <c r="O84" s="419"/>
      <c r="P84" s="410"/>
      <c r="Q84" s="259"/>
      <c r="R84" s="412"/>
      <c r="S84" s="413"/>
      <c r="T84" s="268"/>
      <c r="U84" s="269"/>
      <c r="V84" s="268"/>
      <c r="W84" s="263"/>
      <c r="X84" s="263"/>
      <c r="Y84" s="263"/>
      <c r="Z84" s="365"/>
      <c r="AA84" s="263"/>
      <c r="AB84" s="263"/>
      <c r="AC84" s="263"/>
      <c r="AD84" s="410"/>
      <c r="AE84" s="410"/>
    </row>
    <row r="85" spans="1:31" s="96" customFormat="1" x14ac:dyDescent="0.2">
      <c r="A85" s="266"/>
      <c r="B85" s="277"/>
      <c r="C85" s="267"/>
      <c r="D85" s="262"/>
      <c r="E85" s="262"/>
      <c r="F85" s="407" t="str">
        <f t="shared" si="6"/>
        <v/>
      </c>
      <c r="G85" s="261"/>
      <c r="H85" s="407"/>
      <c r="I85" s="262"/>
      <c r="J85" s="262"/>
      <c r="K85" s="408"/>
      <c r="L85" s="408"/>
      <c r="M85" s="419"/>
      <c r="N85" s="419"/>
      <c r="O85" s="419"/>
      <c r="P85" s="410"/>
      <c r="Q85" s="259"/>
      <c r="R85" s="412"/>
      <c r="S85" s="413"/>
      <c r="T85" s="268"/>
      <c r="U85" s="269"/>
      <c r="V85" s="268"/>
      <c r="W85" s="263"/>
      <c r="X85" s="263"/>
      <c r="Y85" s="263"/>
      <c r="Z85" s="365"/>
      <c r="AA85" s="263"/>
      <c r="AB85" s="263"/>
      <c r="AC85" s="263"/>
      <c r="AD85" s="410"/>
      <c r="AE85" s="410"/>
    </row>
    <row r="86" spans="1:31" s="96" customFormat="1" x14ac:dyDescent="0.2">
      <c r="A86" s="266"/>
      <c r="B86" s="277"/>
      <c r="C86" s="267"/>
      <c r="D86" s="262"/>
      <c r="E86" s="262"/>
      <c r="F86" s="407" t="str">
        <f t="shared" si="6"/>
        <v/>
      </c>
      <c r="G86" s="261"/>
      <c r="H86" s="407"/>
      <c r="I86" s="262"/>
      <c r="J86" s="262"/>
      <c r="K86" s="408"/>
      <c r="L86" s="408"/>
      <c r="M86" s="419"/>
      <c r="N86" s="419"/>
      <c r="O86" s="419"/>
      <c r="P86" s="410"/>
      <c r="Q86" s="259"/>
      <c r="R86" s="412"/>
      <c r="S86" s="413"/>
      <c r="T86" s="268"/>
      <c r="U86" s="269"/>
      <c r="V86" s="268"/>
      <c r="W86" s="263"/>
      <c r="X86" s="263"/>
      <c r="Y86" s="263"/>
      <c r="Z86" s="365"/>
      <c r="AA86" s="263"/>
      <c r="AB86" s="263"/>
      <c r="AC86" s="263"/>
      <c r="AD86" s="410"/>
      <c r="AE86" s="410"/>
    </row>
    <row r="87" spans="1:31" s="96" customFormat="1" x14ac:dyDescent="0.2">
      <c r="A87" s="266"/>
      <c r="B87" s="277"/>
      <c r="C87" s="267"/>
      <c r="D87" s="262"/>
      <c r="E87" s="262"/>
      <c r="F87" s="407" t="str">
        <f t="shared" si="6"/>
        <v/>
      </c>
      <c r="G87" s="261"/>
      <c r="H87" s="407"/>
      <c r="I87" s="262"/>
      <c r="J87" s="262"/>
      <c r="K87" s="408"/>
      <c r="L87" s="408"/>
      <c r="M87" s="419"/>
      <c r="N87" s="419"/>
      <c r="O87" s="419"/>
      <c r="P87" s="410"/>
      <c r="Q87" s="259"/>
      <c r="R87" s="412"/>
      <c r="S87" s="413"/>
      <c r="T87" s="268"/>
      <c r="U87" s="269"/>
      <c r="V87" s="268"/>
      <c r="W87" s="263"/>
      <c r="X87" s="263"/>
      <c r="Y87" s="263"/>
      <c r="Z87" s="365"/>
      <c r="AA87" s="263"/>
      <c r="AB87" s="263"/>
      <c r="AC87" s="263"/>
      <c r="AD87" s="410"/>
      <c r="AE87" s="410"/>
    </row>
    <row r="88" spans="1:31" s="96" customFormat="1" x14ac:dyDescent="0.2">
      <c r="A88" s="266"/>
      <c r="B88" s="277"/>
      <c r="C88" s="267"/>
      <c r="D88" s="262"/>
      <c r="E88" s="262"/>
      <c r="F88" s="407" t="str">
        <f t="shared" si="6"/>
        <v/>
      </c>
      <c r="G88" s="261"/>
      <c r="H88" s="407"/>
      <c r="I88" s="262"/>
      <c r="J88" s="262"/>
      <c r="K88" s="408"/>
      <c r="L88" s="408"/>
      <c r="M88" s="419"/>
      <c r="N88" s="419"/>
      <c r="O88" s="419"/>
      <c r="P88" s="410"/>
      <c r="Q88" s="259"/>
      <c r="R88" s="412"/>
      <c r="S88" s="413"/>
      <c r="T88" s="268"/>
      <c r="U88" s="269"/>
      <c r="V88" s="268"/>
      <c r="W88" s="263"/>
      <c r="X88" s="263"/>
      <c r="Y88" s="263"/>
      <c r="Z88" s="365"/>
      <c r="AA88" s="263"/>
      <c r="AB88" s="263"/>
      <c r="AC88" s="263"/>
      <c r="AD88" s="410"/>
      <c r="AE88" s="410"/>
    </row>
    <row r="89" spans="1:31" s="96" customFormat="1" x14ac:dyDescent="0.2">
      <c r="A89" s="266"/>
      <c r="B89" s="277"/>
      <c r="C89" s="267"/>
      <c r="D89" s="262"/>
      <c r="E89" s="262"/>
      <c r="F89" s="407" t="str">
        <f t="shared" si="6"/>
        <v/>
      </c>
      <c r="G89" s="261"/>
      <c r="H89" s="407"/>
      <c r="I89" s="262"/>
      <c r="J89" s="262"/>
      <c r="K89" s="408"/>
      <c r="L89" s="408"/>
      <c r="M89" s="419"/>
      <c r="N89" s="419"/>
      <c r="O89" s="419"/>
      <c r="P89" s="410"/>
      <c r="Q89" s="259"/>
      <c r="R89" s="412"/>
      <c r="S89" s="413"/>
      <c r="T89" s="268"/>
      <c r="U89" s="269"/>
      <c r="V89" s="268"/>
      <c r="W89" s="263"/>
      <c r="X89" s="263"/>
      <c r="Y89" s="263"/>
      <c r="Z89" s="365"/>
      <c r="AA89" s="263"/>
      <c r="AB89" s="263"/>
      <c r="AC89" s="263"/>
      <c r="AD89" s="410"/>
      <c r="AE89" s="410"/>
    </row>
    <row r="90" spans="1:31" s="96" customFormat="1" x14ac:dyDescent="0.2">
      <c r="A90" s="266"/>
      <c r="B90" s="277"/>
      <c r="C90" s="267"/>
      <c r="D90" s="262"/>
      <c r="E90" s="262"/>
      <c r="F90" s="407" t="str">
        <f t="shared" si="6"/>
        <v/>
      </c>
      <c r="G90" s="261"/>
      <c r="H90" s="407"/>
      <c r="I90" s="262"/>
      <c r="J90" s="262"/>
      <c r="K90" s="408"/>
      <c r="L90" s="408"/>
      <c r="M90" s="419"/>
      <c r="N90" s="419"/>
      <c r="O90" s="419"/>
      <c r="P90" s="410"/>
      <c r="Q90" s="259"/>
      <c r="R90" s="412"/>
      <c r="S90" s="413"/>
      <c r="T90" s="268"/>
      <c r="U90" s="269"/>
      <c r="V90" s="268"/>
      <c r="W90" s="263"/>
      <c r="X90" s="263"/>
      <c r="Y90" s="263"/>
      <c r="Z90" s="365"/>
      <c r="AA90" s="263"/>
      <c r="AB90" s="263"/>
      <c r="AC90" s="263"/>
      <c r="AD90" s="410"/>
      <c r="AE90" s="410"/>
    </row>
    <row r="91" spans="1:31" s="96" customFormat="1" x14ac:dyDescent="0.2">
      <c r="A91" s="266"/>
      <c r="B91" s="277"/>
      <c r="C91" s="267"/>
      <c r="D91" s="262"/>
      <c r="E91" s="262"/>
      <c r="F91" s="407" t="str">
        <f t="shared" si="6"/>
        <v/>
      </c>
      <c r="G91" s="261"/>
      <c r="H91" s="407"/>
      <c r="I91" s="262"/>
      <c r="J91" s="262"/>
      <c r="K91" s="408"/>
      <c r="L91" s="408"/>
      <c r="M91" s="419"/>
      <c r="N91" s="419"/>
      <c r="O91" s="419"/>
      <c r="P91" s="410"/>
      <c r="Q91" s="259"/>
      <c r="R91" s="412"/>
      <c r="S91" s="413"/>
      <c r="T91" s="268"/>
      <c r="U91" s="269"/>
      <c r="V91" s="268"/>
      <c r="W91" s="263"/>
      <c r="X91" s="263"/>
      <c r="Y91" s="263"/>
      <c r="Z91" s="365"/>
      <c r="AA91" s="263"/>
      <c r="AB91" s="263"/>
      <c r="AC91" s="263"/>
      <c r="AD91" s="410"/>
      <c r="AE91" s="410"/>
    </row>
    <row r="92" spans="1:31" s="96" customFormat="1" x14ac:dyDescent="0.2">
      <c r="A92" s="266"/>
      <c r="B92" s="277"/>
      <c r="C92" s="267"/>
      <c r="D92" s="262"/>
      <c r="E92" s="262"/>
      <c r="F92" s="407" t="str">
        <f t="shared" si="6"/>
        <v/>
      </c>
      <c r="G92" s="261"/>
      <c r="H92" s="407"/>
      <c r="I92" s="262"/>
      <c r="J92" s="262"/>
      <c r="K92" s="408"/>
      <c r="L92" s="408"/>
      <c r="M92" s="419"/>
      <c r="N92" s="419"/>
      <c r="O92" s="419"/>
      <c r="P92" s="410"/>
      <c r="Q92" s="259"/>
      <c r="R92" s="412"/>
      <c r="S92" s="413"/>
      <c r="T92" s="268"/>
      <c r="U92" s="269"/>
      <c r="V92" s="268"/>
      <c r="W92" s="263"/>
      <c r="X92" s="263"/>
      <c r="Y92" s="263"/>
      <c r="Z92" s="365"/>
      <c r="AA92" s="263"/>
      <c r="AB92" s="263"/>
      <c r="AC92" s="263"/>
      <c r="AD92" s="410"/>
      <c r="AE92" s="410"/>
    </row>
    <row r="93" spans="1:31" s="96" customFormat="1" x14ac:dyDescent="0.2">
      <c r="A93" s="266"/>
      <c r="B93" s="277"/>
      <c r="C93" s="267"/>
      <c r="D93" s="262"/>
      <c r="E93" s="262"/>
      <c r="F93" s="407" t="str">
        <f t="shared" si="6"/>
        <v/>
      </c>
      <c r="G93" s="261"/>
      <c r="H93" s="407"/>
      <c r="I93" s="262"/>
      <c r="J93" s="262"/>
      <c r="K93" s="408"/>
      <c r="L93" s="408"/>
      <c r="M93" s="419"/>
      <c r="N93" s="419"/>
      <c r="O93" s="419"/>
      <c r="P93" s="410"/>
      <c r="Q93" s="259"/>
      <c r="R93" s="412"/>
      <c r="S93" s="413"/>
      <c r="T93" s="268"/>
      <c r="U93" s="269"/>
      <c r="V93" s="268"/>
      <c r="W93" s="263"/>
      <c r="X93" s="263"/>
      <c r="Y93" s="263"/>
      <c r="Z93" s="365"/>
      <c r="AA93" s="263"/>
      <c r="AB93" s="263"/>
      <c r="AC93" s="263"/>
      <c r="AD93" s="410"/>
      <c r="AE93" s="410"/>
    </row>
    <row r="94" spans="1:31" s="96" customFormat="1" x14ac:dyDescent="0.2">
      <c r="A94" s="266"/>
      <c r="B94" s="277"/>
      <c r="C94" s="267"/>
      <c r="D94" s="262"/>
      <c r="E94" s="262"/>
      <c r="F94" s="407" t="str">
        <f t="shared" si="6"/>
        <v/>
      </c>
      <c r="G94" s="261"/>
      <c r="H94" s="407"/>
      <c r="I94" s="262"/>
      <c r="J94" s="262"/>
      <c r="K94" s="408"/>
      <c r="L94" s="408"/>
      <c r="M94" s="419"/>
      <c r="N94" s="419"/>
      <c r="O94" s="419"/>
      <c r="P94" s="410"/>
      <c r="Q94" s="259"/>
      <c r="R94" s="412"/>
      <c r="S94" s="413"/>
      <c r="T94" s="268"/>
      <c r="U94" s="269"/>
      <c r="V94" s="268"/>
      <c r="W94" s="263"/>
      <c r="X94" s="263"/>
      <c r="Y94" s="263"/>
      <c r="Z94" s="365"/>
      <c r="AA94" s="263"/>
      <c r="AB94" s="263"/>
      <c r="AC94" s="263"/>
      <c r="AD94" s="410"/>
      <c r="AE94" s="410"/>
    </row>
    <row r="95" spans="1:31" s="96" customFormat="1" x14ac:dyDescent="0.2">
      <c r="A95" s="266"/>
      <c r="B95" s="277"/>
      <c r="C95" s="267"/>
      <c r="D95" s="262"/>
      <c r="E95" s="262"/>
      <c r="F95" s="407" t="str">
        <f t="shared" si="6"/>
        <v/>
      </c>
      <c r="G95" s="261"/>
      <c r="H95" s="407"/>
      <c r="I95" s="262"/>
      <c r="J95" s="262"/>
      <c r="K95" s="408"/>
      <c r="L95" s="408"/>
      <c r="M95" s="419"/>
      <c r="N95" s="419"/>
      <c r="O95" s="419"/>
      <c r="P95" s="410"/>
      <c r="Q95" s="259"/>
      <c r="R95" s="412"/>
      <c r="S95" s="413"/>
      <c r="T95" s="268"/>
      <c r="U95" s="269"/>
      <c r="V95" s="268"/>
      <c r="W95" s="263"/>
      <c r="X95" s="263"/>
      <c r="Y95" s="263"/>
      <c r="Z95" s="365"/>
      <c r="AA95" s="263"/>
      <c r="AB95" s="263"/>
      <c r="AC95" s="263"/>
      <c r="AD95" s="410"/>
      <c r="AE95" s="410"/>
    </row>
    <row r="96" spans="1:31" s="96" customFormat="1" x14ac:dyDescent="0.2">
      <c r="A96" s="266"/>
      <c r="B96" s="277"/>
      <c r="C96" s="267"/>
      <c r="D96" s="262"/>
      <c r="E96" s="262"/>
      <c r="F96" s="407" t="str">
        <f t="shared" si="6"/>
        <v/>
      </c>
      <c r="G96" s="261"/>
      <c r="H96" s="407"/>
      <c r="I96" s="262"/>
      <c r="J96" s="262"/>
      <c r="K96" s="408"/>
      <c r="L96" s="408"/>
      <c r="M96" s="419"/>
      <c r="N96" s="419"/>
      <c r="O96" s="419"/>
      <c r="P96" s="410"/>
      <c r="Q96" s="259"/>
      <c r="R96" s="412"/>
      <c r="S96" s="413"/>
      <c r="T96" s="268"/>
      <c r="U96" s="269"/>
      <c r="V96" s="268"/>
      <c r="W96" s="263"/>
      <c r="X96" s="263"/>
      <c r="Y96" s="263"/>
      <c r="Z96" s="365"/>
      <c r="AA96" s="263"/>
      <c r="AB96" s="263"/>
      <c r="AC96" s="263"/>
      <c r="AD96" s="410"/>
      <c r="AE96" s="410"/>
    </row>
    <row r="97" spans="1:31" s="96" customFormat="1" x14ac:dyDescent="0.2">
      <c r="A97" s="266"/>
      <c r="B97" s="277"/>
      <c r="C97" s="267"/>
      <c r="D97" s="262"/>
      <c r="E97" s="262"/>
      <c r="F97" s="407" t="str">
        <f t="shared" si="6"/>
        <v/>
      </c>
      <c r="G97" s="261"/>
      <c r="H97" s="407"/>
      <c r="I97" s="262"/>
      <c r="J97" s="262"/>
      <c r="K97" s="408"/>
      <c r="L97" s="408"/>
      <c r="M97" s="419"/>
      <c r="N97" s="419"/>
      <c r="O97" s="419"/>
      <c r="P97" s="410"/>
      <c r="Q97" s="259"/>
      <c r="R97" s="412"/>
      <c r="S97" s="413"/>
      <c r="T97" s="268"/>
      <c r="U97" s="269"/>
      <c r="V97" s="268"/>
      <c r="W97" s="263"/>
      <c r="X97" s="263"/>
      <c r="Y97" s="263"/>
      <c r="Z97" s="365"/>
      <c r="AA97" s="263"/>
      <c r="AB97" s="263"/>
      <c r="AC97" s="263"/>
      <c r="AD97" s="410"/>
      <c r="AE97" s="410"/>
    </row>
    <row r="98" spans="1:31" s="96" customFormat="1" x14ac:dyDescent="0.2">
      <c r="A98" s="266"/>
      <c r="B98" s="277"/>
      <c r="C98" s="267"/>
      <c r="D98" s="262"/>
      <c r="E98" s="262"/>
      <c r="F98" s="407" t="str">
        <f t="shared" si="6"/>
        <v/>
      </c>
      <c r="G98" s="261"/>
      <c r="H98" s="407"/>
      <c r="I98" s="262"/>
      <c r="J98" s="262"/>
      <c r="K98" s="408"/>
      <c r="L98" s="408"/>
      <c r="M98" s="419"/>
      <c r="N98" s="419"/>
      <c r="O98" s="419"/>
      <c r="P98" s="410"/>
      <c r="Q98" s="259"/>
      <c r="R98" s="412"/>
      <c r="S98" s="413"/>
      <c r="T98" s="268"/>
      <c r="U98" s="269"/>
      <c r="V98" s="268"/>
      <c r="W98" s="263"/>
      <c r="X98" s="263"/>
      <c r="Y98" s="263"/>
      <c r="Z98" s="365"/>
      <c r="AA98" s="263"/>
      <c r="AB98" s="263"/>
      <c r="AC98" s="263"/>
      <c r="AD98" s="410"/>
      <c r="AE98" s="410"/>
    </row>
    <row r="99" spans="1:31" s="96" customFormat="1" x14ac:dyDescent="0.2">
      <c r="A99" s="266"/>
      <c r="B99" s="277"/>
      <c r="C99" s="267"/>
      <c r="D99" s="262"/>
      <c r="E99" s="262"/>
      <c r="F99" s="407" t="str">
        <f t="shared" si="6"/>
        <v/>
      </c>
      <c r="G99" s="261"/>
      <c r="H99" s="407"/>
      <c r="I99" s="262"/>
      <c r="J99" s="262"/>
      <c r="K99" s="408"/>
      <c r="L99" s="408"/>
      <c r="M99" s="419"/>
      <c r="N99" s="419"/>
      <c r="O99" s="419"/>
      <c r="P99" s="410"/>
      <c r="Q99" s="259"/>
      <c r="R99" s="412"/>
      <c r="S99" s="413"/>
      <c r="T99" s="268"/>
      <c r="U99" s="269"/>
      <c r="V99" s="268"/>
      <c r="W99" s="263"/>
      <c r="X99" s="263"/>
      <c r="Y99" s="263"/>
      <c r="Z99" s="365"/>
      <c r="AA99" s="263"/>
      <c r="AB99" s="263"/>
      <c r="AC99" s="263"/>
      <c r="AD99" s="410"/>
      <c r="AE99" s="410"/>
    </row>
    <row r="100" spans="1:31" s="96" customFormat="1" x14ac:dyDescent="0.2">
      <c r="A100" s="266"/>
      <c r="B100" s="277"/>
      <c r="C100" s="267"/>
      <c r="D100" s="262"/>
      <c r="E100" s="262"/>
      <c r="F100" s="407" t="str">
        <f t="shared" si="6"/>
        <v/>
      </c>
      <c r="G100" s="261"/>
      <c r="H100" s="407"/>
      <c r="I100" s="262"/>
      <c r="J100" s="262"/>
      <c r="K100" s="408"/>
      <c r="L100" s="408"/>
      <c r="M100" s="419"/>
      <c r="N100" s="419"/>
      <c r="O100" s="419"/>
      <c r="P100" s="410"/>
      <c r="Q100" s="259"/>
      <c r="R100" s="412"/>
      <c r="S100" s="413"/>
      <c r="T100" s="268"/>
      <c r="U100" s="269"/>
      <c r="V100" s="268"/>
      <c r="W100" s="263"/>
      <c r="X100" s="263"/>
      <c r="Y100" s="263"/>
      <c r="Z100" s="365"/>
      <c r="AA100" s="263"/>
      <c r="AB100" s="263"/>
      <c r="AC100" s="263"/>
      <c r="AD100" s="410"/>
      <c r="AE100" s="410"/>
    </row>
    <row r="101" spans="1:31" s="96" customFormat="1" x14ac:dyDescent="0.2">
      <c r="A101" s="266"/>
      <c r="B101" s="277"/>
      <c r="C101" s="267"/>
      <c r="D101" s="262"/>
      <c r="E101" s="262"/>
      <c r="F101" s="407" t="str">
        <f t="shared" si="6"/>
        <v/>
      </c>
      <c r="G101" s="261"/>
      <c r="H101" s="407"/>
      <c r="I101" s="262"/>
      <c r="J101" s="262"/>
      <c r="K101" s="408"/>
      <c r="L101" s="408"/>
      <c r="M101" s="419"/>
      <c r="N101" s="419"/>
      <c r="O101" s="419"/>
      <c r="P101" s="410"/>
      <c r="Q101" s="259"/>
      <c r="R101" s="412"/>
      <c r="S101" s="413"/>
      <c r="T101" s="268"/>
      <c r="U101" s="269"/>
      <c r="V101" s="268"/>
      <c r="W101" s="263"/>
      <c r="X101" s="263"/>
      <c r="Y101" s="263"/>
      <c r="Z101" s="365"/>
      <c r="AA101" s="263"/>
      <c r="AB101" s="263"/>
      <c r="AC101" s="263"/>
      <c r="AD101" s="410"/>
      <c r="AE101" s="410"/>
    </row>
    <row r="102" spans="1:31" s="96" customFormat="1" x14ac:dyDescent="0.2">
      <c r="A102" s="266"/>
      <c r="B102" s="277"/>
      <c r="C102" s="267"/>
      <c r="D102" s="262"/>
      <c r="E102" s="262"/>
      <c r="F102" s="407" t="str">
        <f t="shared" si="6"/>
        <v/>
      </c>
      <c r="G102" s="261"/>
      <c r="H102" s="407"/>
      <c r="I102" s="262"/>
      <c r="J102" s="262"/>
      <c r="K102" s="408"/>
      <c r="L102" s="408"/>
      <c r="M102" s="419"/>
      <c r="N102" s="419"/>
      <c r="O102" s="419"/>
      <c r="P102" s="410"/>
      <c r="Q102" s="259"/>
      <c r="R102" s="412"/>
      <c r="S102" s="413"/>
      <c r="T102" s="268"/>
      <c r="U102" s="269"/>
      <c r="V102" s="268"/>
      <c r="W102" s="263"/>
      <c r="X102" s="263"/>
      <c r="Y102" s="263"/>
      <c r="Z102" s="365"/>
      <c r="AA102" s="263"/>
      <c r="AB102" s="263"/>
      <c r="AC102" s="263"/>
      <c r="AD102" s="410"/>
      <c r="AE102" s="410"/>
    </row>
    <row r="103" spans="1:31" s="96" customFormat="1" x14ac:dyDescent="0.2">
      <c r="A103" s="266"/>
      <c r="B103" s="277"/>
      <c r="C103" s="267"/>
      <c r="D103" s="262"/>
      <c r="E103" s="262"/>
      <c r="F103" s="407" t="str">
        <f t="shared" si="6"/>
        <v/>
      </c>
      <c r="G103" s="261"/>
      <c r="H103" s="407"/>
      <c r="I103" s="262"/>
      <c r="J103" s="262"/>
      <c r="K103" s="408"/>
      <c r="L103" s="408"/>
      <c r="M103" s="419"/>
      <c r="N103" s="419"/>
      <c r="O103" s="419"/>
      <c r="P103" s="410"/>
      <c r="Q103" s="259"/>
      <c r="R103" s="412"/>
      <c r="S103" s="413"/>
      <c r="T103" s="268"/>
      <c r="U103" s="269"/>
      <c r="V103" s="268"/>
      <c r="W103" s="263"/>
      <c r="X103" s="263"/>
      <c r="Y103" s="263"/>
      <c r="Z103" s="365"/>
      <c r="AA103" s="263"/>
      <c r="AB103" s="263"/>
      <c r="AC103" s="263"/>
      <c r="AD103" s="410"/>
      <c r="AE103" s="410"/>
    </row>
    <row r="104" spans="1:31" s="96" customFormat="1" x14ac:dyDescent="0.2">
      <c r="A104" s="266"/>
      <c r="B104" s="277"/>
      <c r="C104" s="267"/>
      <c r="D104" s="262"/>
      <c r="E104" s="262"/>
      <c r="F104" s="407" t="str">
        <f t="shared" si="6"/>
        <v/>
      </c>
      <c r="G104" s="261"/>
      <c r="H104" s="407"/>
      <c r="I104" s="262"/>
      <c r="J104" s="262"/>
      <c r="K104" s="408"/>
      <c r="L104" s="408"/>
      <c r="M104" s="419"/>
      <c r="N104" s="419"/>
      <c r="O104" s="419"/>
      <c r="P104" s="410"/>
      <c r="Q104" s="259"/>
      <c r="R104" s="412"/>
      <c r="S104" s="413"/>
      <c r="T104" s="268"/>
      <c r="U104" s="269"/>
      <c r="V104" s="268"/>
      <c r="W104" s="263"/>
      <c r="X104" s="263"/>
      <c r="Y104" s="263"/>
      <c r="Z104" s="365"/>
      <c r="AA104" s="263"/>
      <c r="AB104" s="263"/>
      <c r="AC104" s="263"/>
      <c r="AD104" s="410"/>
      <c r="AE104" s="410"/>
    </row>
    <row r="105" spans="1:31" x14ac:dyDescent="0.2">
      <c r="A105" s="146"/>
      <c r="B105" s="158"/>
      <c r="C105" s="155"/>
      <c r="D105" s="147"/>
      <c r="E105" s="147"/>
      <c r="F105" s="148" t="s">
        <v>51</v>
      </c>
      <c r="G105" s="149"/>
      <c r="H105" s="148"/>
      <c r="I105" s="147"/>
      <c r="J105" s="147"/>
      <c r="K105" s="150"/>
      <c r="L105" s="150"/>
      <c r="M105" s="156"/>
      <c r="N105" s="156"/>
      <c r="O105" s="156"/>
      <c r="P105" s="154"/>
      <c r="Q105" s="146"/>
      <c r="R105" s="157"/>
      <c r="S105" s="152"/>
      <c r="T105" s="157"/>
      <c r="U105" s="151"/>
      <c r="V105" s="157"/>
      <c r="W105" s="152"/>
      <c r="X105" s="152"/>
      <c r="Y105" s="152"/>
      <c r="Z105" s="365"/>
      <c r="AA105" s="152"/>
      <c r="AB105" s="152"/>
      <c r="AC105" s="152"/>
      <c r="AD105" s="154"/>
      <c r="AE105" s="154"/>
    </row>
    <row r="106" spans="1:31" x14ac:dyDescent="0.2">
      <c r="A106" s="146"/>
      <c r="B106" s="158"/>
      <c r="C106" s="155"/>
      <c r="D106" s="147"/>
      <c r="E106" s="147"/>
      <c r="F106" s="148" t="s">
        <v>51</v>
      </c>
      <c r="G106" s="149"/>
      <c r="H106" s="148"/>
      <c r="I106" s="147"/>
      <c r="J106" s="147"/>
      <c r="K106" s="150"/>
      <c r="L106" s="150"/>
      <c r="M106" s="156"/>
      <c r="N106" s="156"/>
      <c r="O106" s="156"/>
      <c r="P106" s="154"/>
      <c r="Q106" s="146"/>
      <c r="R106" s="157"/>
      <c r="S106" s="152"/>
      <c r="T106" s="157"/>
      <c r="U106" s="151"/>
      <c r="V106" s="157"/>
      <c r="W106" s="152"/>
      <c r="X106" s="152"/>
      <c r="Y106" s="152"/>
      <c r="Z106" s="365"/>
      <c r="AA106" s="152"/>
      <c r="AB106" s="152"/>
      <c r="AC106" s="152"/>
      <c r="AD106" s="154"/>
      <c r="AE106" s="154"/>
    </row>
    <row r="107" spans="1:31" x14ac:dyDescent="0.2">
      <c r="A107" s="146"/>
      <c r="B107" s="158"/>
      <c r="C107" s="155"/>
      <c r="D107" s="147"/>
      <c r="E107" s="147"/>
      <c r="F107" s="148" t="s">
        <v>51</v>
      </c>
      <c r="G107" s="149"/>
      <c r="H107" s="148"/>
      <c r="I107" s="147"/>
      <c r="J107" s="147"/>
      <c r="K107" s="150"/>
      <c r="L107" s="150"/>
      <c r="M107" s="156"/>
      <c r="N107" s="156"/>
      <c r="O107" s="156"/>
      <c r="P107" s="154"/>
      <c r="Q107" s="146"/>
      <c r="R107" s="157"/>
      <c r="S107" s="152"/>
      <c r="T107" s="157"/>
      <c r="U107" s="151"/>
      <c r="V107" s="157"/>
      <c r="W107" s="152"/>
      <c r="X107" s="152"/>
      <c r="Y107" s="152"/>
      <c r="Z107" s="365"/>
      <c r="AA107" s="152"/>
      <c r="AB107" s="152"/>
      <c r="AC107" s="152"/>
      <c r="AD107" s="154"/>
      <c r="AE107" s="154"/>
    </row>
    <row r="108" spans="1:31" x14ac:dyDescent="0.2">
      <c r="A108" s="146"/>
      <c r="B108" s="158"/>
      <c r="C108" s="155"/>
      <c r="D108" s="147"/>
      <c r="E108" s="147"/>
      <c r="F108" s="148" t="s">
        <v>51</v>
      </c>
      <c r="G108" s="149"/>
      <c r="H108" s="148"/>
      <c r="I108" s="147"/>
      <c r="J108" s="147"/>
      <c r="K108" s="150"/>
      <c r="L108" s="150"/>
      <c r="M108" s="156"/>
      <c r="N108" s="156"/>
      <c r="O108" s="156"/>
      <c r="P108" s="154"/>
      <c r="Q108" s="146"/>
      <c r="R108" s="157"/>
      <c r="S108" s="152"/>
      <c r="T108" s="157"/>
      <c r="U108" s="151"/>
      <c r="V108" s="157"/>
      <c r="W108" s="152"/>
      <c r="X108" s="152"/>
      <c r="Y108" s="152"/>
      <c r="Z108" s="365"/>
      <c r="AA108" s="152"/>
      <c r="AB108" s="152"/>
      <c r="AC108" s="152"/>
      <c r="AD108" s="154"/>
      <c r="AE108" s="154"/>
    </row>
    <row r="109" spans="1:31" x14ac:dyDescent="0.2">
      <c r="A109" s="146"/>
      <c r="B109" s="158"/>
      <c r="C109" s="155"/>
      <c r="D109" s="147"/>
      <c r="E109" s="147"/>
      <c r="F109" s="148" t="s">
        <v>51</v>
      </c>
      <c r="G109" s="149"/>
      <c r="H109" s="148"/>
      <c r="I109" s="147"/>
      <c r="J109" s="147"/>
      <c r="K109" s="150"/>
      <c r="L109" s="150"/>
      <c r="M109" s="156"/>
      <c r="N109" s="156"/>
      <c r="O109" s="156"/>
      <c r="P109" s="154"/>
      <c r="Q109" s="146"/>
      <c r="R109" s="157"/>
      <c r="S109" s="152"/>
      <c r="T109" s="157"/>
      <c r="U109" s="151"/>
      <c r="V109" s="157"/>
      <c r="W109" s="152"/>
      <c r="X109" s="152"/>
      <c r="Y109" s="152"/>
      <c r="Z109" s="365"/>
      <c r="AA109" s="152"/>
      <c r="AB109" s="152"/>
      <c r="AC109" s="152"/>
      <c r="AD109" s="154"/>
      <c r="AE109" s="154"/>
    </row>
    <row r="110" spans="1:31" x14ac:dyDescent="0.2">
      <c r="A110" s="146"/>
      <c r="B110" s="158"/>
      <c r="C110" s="155"/>
      <c r="D110" s="147"/>
      <c r="E110" s="147"/>
      <c r="F110" s="148" t="s">
        <v>51</v>
      </c>
      <c r="G110" s="149"/>
      <c r="H110" s="148"/>
      <c r="I110" s="147"/>
      <c r="J110" s="147"/>
      <c r="K110" s="150"/>
      <c r="L110" s="150"/>
      <c r="M110" s="156"/>
      <c r="N110" s="156"/>
      <c r="O110" s="156"/>
      <c r="P110" s="154"/>
      <c r="Q110" s="146"/>
      <c r="R110" s="157"/>
      <c r="S110" s="152"/>
      <c r="T110" s="157"/>
      <c r="U110" s="151"/>
      <c r="V110" s="157"/>
      <c r="W110" s="152"/>
      <c r="X110" s="152"/>
      <c r="Y110" s="152"/>
      <c r="Z110" s="365"/>
      <c r="AA110" s="152"/>
      <c r="AB110" s="152"/>
      <c r="AC110" s="152"/>
      <c r="AD110" s="154"/>
      <c r="AE110" s="154"/>
    </row>
    <row r="111" spans="1:31" x14ac:dyDescent="0.2">
      <c r="A111" s="146"/>
      <c r="B111" s="158"/>
      <c r="C111" s="155"/>
      <c r="D111" s="147"/>
      <c r="E111" s="147"/>
      <c r="F111" s="148" t="s">
        <v>51</v>
      </c>
      <c r="G111" s="149"/>
      <c r="H111" s="148"/>
      <c r="I111" s="147"/>
      <c r="J111" s="147"/>
      <c r="K111" s="150"/>
      <c r="L111" s="150"/>
      <c r="M111" s="156"/>
      <c r="N111" s="156"/>
      <c r="O111" s="156"/>
      <c r="P111" s="154"/>
      <c r="Q111" s="146"/>
      <c r="R111" s="157"/>
      <c r="S111" s="152"/>
      <c r="T111" s="157"/>
      <c r="U111" s="151"/>
      <c r="V111" s="157"/>
      <c r="W111" s="152"/>
      <c r="X111" s="152"/>
      <c r="Y111" s="152"/>
      <c r="Z111" s="365"/>
      <c r="AA111" s="152"/>
      <c r="AB111" s="152"/>
      <c r="AC111" s="152"/>
      <c r="AD111" s="154"/>
      <c r="AE111" s="154"/>
    </row>
    <row r="112" spans="1:31" x14ac:dyDescent="0.2">
      <c r="A112" s="146"/>
      <c r="B112" s="158"/>
      <c r="C112" s="155"/>
      <c r="D112" s="147"/>
      <c r="E112" s="147"/>
      <c r="F112" s="148" t="s">
        <v>51</v>
      </c>
      <c r="G112" s="149"/>
      <c r="H112" s="148"/>
      <c r="I112" s="147"/>
      <c r="J112" s="147"/>
      <c r="K112" s="150"/>
      <c r="L112" s="150"/>
      <c r="M112" s="156"/>
      <c r="N112" s="156"/>
      <c r="O112" s="156"/>
      <c r="P112" s="154"/>
      <c r="Q112" s="146"/>
      <c r="R112" s="157"/>
      <c r="S112" s="152"/>
      <c r="T112" s="157"/>
      <c r="U112" s="151"/>
      <c r="V112" s="157"/>
      <c r="W112" s="152"/>
      <c r="X112" s="152"/>
      <c r="Y112" s="152"/>
      <c r="Z112" s="365"/>
      <c r="AA112" s="152"/>
      <c r="AB112" s="152"/>
      <c r="AC112" s="152"/>
      <c r="AD112" s="154"/>
      <c r="AE112" s="154"/>
    </row>
    <row r="113" spans="1:31" x14ac:dyDescent="0.2">
      <c r="A113" s="146"/>
      <c r="B113" s="158"/>
      <c r="C113" s="155"/>
      <c r="D113" s="147"/>
      <c r="E113" s="147"/>
      <c r="F113" s="148" t="s">
        <v>51</v>
      </c>
      <c r="G113" s="149"/>
      <c r="H113" s="148"/>
      <c r="I113" s="147"/>
      <c r="J113" s="147"/>
      <c r="K113" s="150"/>
      <c r="L113" s="150"/>
      <c r="M113" s="156"/>
      <c r="N113" s="156"/>
      <c r="O113" s="156"/>
      <c r="P113" s="154"/>
      <c r="Q113" s="146"/>
      <c r="R113" s="157"/>
      <c r="S113" s="152"/>
      <c r="T113" s="157"/>
      <c r="U113" s="151"/>
      <c r="V113" s="157"/>
      <c r="W113" s="152"/>
      <c r="X113" s="152"/>
      <c r="Y113" s="152"/>
      <c r="Z113" s="365"/>
      <c r="AA113" s="152"/>
      <c r="AB113" s="152"/>
      <c r="AC113" s="152"/>
      <c r="AD113" s="154"/>
      <c r="AE113" s="154"/>
    </row>
    <row r="114" spans="1:31" x14ac:dyDescent="0.2">
      <c r="A114" s="146"/>
      <c r="B114" s="158"/>
      <c r="C114" s="155"/>
      <c r="D114" s="147"/>
      <c r="E114" s="147"/>
      <c r="F114" s="148" t="s">
        <v>51</v>
      </c>
      <c r="G114" s="149"/>
      <c r="H114" s="148"/>
      <c r="I114" s="147"/>
      <c r="J114" s="147"/>
      <c r="K114" s="150"/>
      <c r="L114" s="150"/>
      <c r="M114" s="156"/>
      <c r="N114" s="156"/>
      <c r="O114" s="156"/>
      <c r="P114" s="154"/>
      <c r="Q114" s="146"/>
      <c r="R114" s="157"/>
      <c r="S114" s="152"/>
      <c r="T114" s="157"/>
      <c r="U114" s="151"/>
      <c r="V114" s="157"/>
      <c r="W114" s="152"/>
      <c r="X114" s="152"/>
      <c r="Y114" s="152"/>
      <c r="Z114" s="365"/>
      <c r="AA114" s="152"/>
      <c r="AB114" s="152"/>
      <c r="AC114" s="152"/>
      <c r="AD114" s="154"/>
      <c r="AE114" s="154"/>
    </row>
    <row r="115" spans="1:31" x14ac:dyDescent="0.2">
      <c r="A115" s="146"/>
      <c r="B115" s="158"/>
      <c r="C115" s="155"/>
      <c r="D115" s="147"/>
      <c r="E115" s="147"/>
      <c r="F115" s="148" t="s">
        <v>51</v>
      </c>
      <c r="G115" s="149"/>
      <c r="H115" s="148"/>
      <c r="I115" s="147"/>
      <c r="J115" s="147"/>
      <c r="K115" s="150"/>
      <c r="L115" s="150"/>
      <c r="M115" s="156"/>
      <c r="N115" s="156"/>
      <c r="O115" s="156"/>
      <c r="P115" s="154"/>
      <c r="Q115" s="146"/>
      <c r="R115" s="157"/>
      <c r="S115" s="152"/>
      <c r="T115" s="157"/>
      <c r="U115" s="151"/>
      <c r="V115" s="157"/>
      <c r="W115" s="152"/>
      <c r="X115" s="152"/>
      <c r="Y115" s="152"/>
      <c r="Z115" s="365"/>
      <c r="AA115" s="152"/>
      <c r="AB115" s="152"/>
      <c r="AC115" s="152"/>
      <c r="AD115" s="154"/>
      <c r="AE115" s="154"/>
    </row>
    <row r="116" spans="1:31" x14ac:dyDescent="0.2">
      <c r="A116" s="146"/>
      <c r="B116" s="158"/>
      <c r="C116" s="155"/>
      <c r="D116" s="147"/>
      <c r="E116" s="147"/>
      <c r="F116" s="148" t="s">
        <v>51</v>
      </c>
      <c r="G116" s="149"/>
      <c r="H116" s="148"/>
      <c r="I116" s="147"/>
      <c r="J116" s="147"/>
      <c r="K116" s="150"/>
      <c r="L116" s="150"/>
      <c r="M116" s="156"/>
      <c r="N116" s="156"/>
      <c r="O116" s="156"/>
      <c r="P116" s="154"/>
      <c r="Q116" s="146"/>
      <c r="R116" s="157"/>
      <c r="S116" s="152"/>
      <c r="T116" s="157"/>
      <c r="U116" s="151"/>
      <c r="V116" s="157"/>
      <c r="W116" s="152"/>
      <c r="X116" s="152"/>
      <c r="Y116" s="152"/>
      <c r="Z116" s="365"/>
      <c r="AA116" s="152"/>
      <c r="AB116" s="152"/>
      <c r="AC116" s="152"/>
      <c r="AD116" s="154"/>
      <c r="AE116" s="154"/>
    </row>
    <row r="117" spans="1:31" x14ac:dyDescent="0.2">
      <c r="A117" s="146"/>
      <c r="B117" s="158"/>
      <c r="C117" s="155"/>
      <c r="D117" s="147"/>
      <c r="E117" s="147"/>
      <c r="F117" s="148" t="s">
        <v>51</v>
      </c>
      <c r="G117" s="149"/>
      <c r="H117" s="148"/>
      <c r="I117" s="147"/>
      <c r="J117" s="147"/>
      <c r="K117" s="150"/>
      <c r="L117" s="150"/>
      <c r="M117" s="156"/>
      <c r="N117" s="156"/>
      <c r="O117" s="156"/>
      <c r="P117" s="154"/>
      <c r="Q117" s="146"/>
      <c r="R117" s="157"/>
      <c r="S117" s="152"/>
      <c r="T117" s="157"/>
      <c r="U117" s="151"/>
      <c r="V117" s="157"/>
      <c r="W117" s="152"/>
      <c r="X117" s="152"/>
      <c r="Y117" s="152"/>
      <c r="Z117" s="365"/>
      <c r="AA117" s="152"/>
      <c r="AB117" s="152"/>
      <c r="AC117" s="152"/>
      <c r="AD117" s="154"/>
      <c r="AE117" s="154"/>
    </row>
    <row r="118" spans="1:31" x14ac:dyDescent="0.2">
      <c r="A118" s="146"/>
      <c r="B118" s="158"/>
      <c r="C118" s="155"/>
      <c r="D118" s="147"/>
      <c r="E118" s="147"/>
      <c r="F118" s="148" t="s">
        <v>51</v>
      </c>
      <c r="G118" s="149"/>
      <c r="H118" s="148"/>
      <c r="I118" s="147"/>
      <c r="J118" s="147"/>
      <c r="K118" s="150"/>
      <c r="L118" s="150"/>
      <c r="M118" s="156"/>
      <c r="N118" s="156"/>
      <c r="O118" s="156"/>
      <c r="P118" s="154"/>
      <c r="Q118" s="146"/>
      <c r="R118" s="157"/>
      <c r="S118" s="152"/>
      <c r="T118" s="157"/>
      <c r="U118" s="151"/>
      <c r="V118" s="157"/>
      <c r="W118" s="152"/>
      <c r="X118" s="152"/>
      <c r="Y118" s="152"/>
      <c r="Z118" s="365"/>
      <c r="AA118" s="152"/>
      <c r="AB118" s="152"/>
      <c r="AC118" s="152"/>
      <c r="AD118" s="154"/>
      <c r="AE118" s="154"/>
    </row>
    <row r="119" spans="1:31" x14ac:dyDescent="0.2">
      <c r="A119" s="146"/>
      <c r="B119" s="158"/>
      <c r="C119" s="155"/>
      <c r="D119" s="147"/>
      <c r="E119" s="147"/>
      <c r="F119" s="148" t="s">
        <v>51</v>
      </c>
      <c r="G119" s="149"/>
      <c r="H119" s="148"/>
      <c r="I119" s="147"/>
      <c r="J119" s="147"/>
      <c r="K119" s="150"/>
      <c r="L119" s="150"/>
      <c r="M119" s="156"/>
      <c r="N119" s="156"/>
      <c r="O119" s="156"/>
      <c r="P119" s="154"/>
      <c r="Q119" s="146"/>
      <c r="R119" s="157"/>
      <c r="S119" s="152"/>
      <c r="T119" s="157"/>
      <c r="U119" s="151"/>
      <c r="V119" s="157"/>
      <c r="W119" s="152"/>
      <c r="X119" s="152"/>
      <c r="Y119" s="152"/>
      <c r="Z119" s="365"/>
      <c r="AA119" s="152"/>
      <c r="AB119" s="152"/>
      <c r="AC119" s="152"/>
      <c r="AD119" s="154"/>
      <c r="AE119" s="154"/>
    </row>
    <row r="120" spans="1:31" x14ac:dyDescent="0.2">
      <c r="A120" s="146"/>
      <c r="B120" s="158"/>
      <c r="C120" s="155"/>
      <c r="D120" s="147"/>
      <c r="E120" s="147"/>
      <c r="F120" s="148" t="s">
        <v>51</v>
      </c>
      <c r="G120" s="149"/>
      <c r="H120" s="148"/>
      <c r="I120" s="147"/>
      <c r="J120" s="147"/>
      <c r="K120" s="150"/>
      <c r="L120" s="150"/>
      <c r="M120" s="156"/>
      <c r="N120" s="156"/>
      <c r="O120" s="156"/>
      <c r="P120" s="154"/>
      <c r="Q120" s="146"/>
      <c r="R120" s="157"/>
      <c r="S120" s="152"/>
      <c r="T120" s="157"/>
      <c r="U120" s="151"/>
      <c r="V120" s="157"/>
      <c r="W120" s="152"/>
      <c r="X120" s="152"/>
      <c r="Y120" s="152"/>
      <c r="Z120" s="365"/>
      <c r="AA120" s="152"/>
      <c r="AB120" s="152"/>
      <c r="AC120" s="152"/>
      <c r="AD120" s="154"/>
      <c r="AE120" s="154"/>
    </row>
    <row r="121" spans="1:31" x14ac:dyDescent="0.2">
      <c r="A121" s="146"/>
      <c r="B121" s="158"/>
      <c r="C121" s="155"/>
      <c r="D121" s="147"/>
      <c r="E121" s="147"/>
      <c r="F121" s="148" t="s">
        <v>51</v>
      </c>
      <c r="G121" s="149"/>
      <c r="H121" s="148"/>
      <c r="I121" s="147"/>
      <c r="J121" s="147"/>
      <c r="K121" s="150"/>
      <c r="L121" s="150"/>
      <c r="M121" s="156"/>
      <c r="N121" s="156"/>
      <c r="O121" s="156"/>
      <c r="P121" s="154"/>
      <c r="Q121" s="146"/>
      <c r="R121" s="157"/>
      <c r="S121" s="152"/>
      <c r="T121" s="157"/>
      <c r="U121" s="151"/>
      <c r="V121" s="157"/>
      <c r="W121" s="152"/>
      <c r="X121" s="152"/>
      <c r="Y121" s="152"/>
      <c r="Z121" s="365"/>
      <c r="AA121" s="152"/>
      <c r="AB121" s="152"/>
      <c r="AC121" s="152"/>
      <c r="AD121" s="154"/>
      <c r="AE121" s="154"/>
    </row>
    <row r="122" spans="1:31" x14ac:dyDescent="0.2">
      <c r="A122" s="146"/>
      <c r="B122" s="158"/>
      <c r="C122" s="155"/>
      <c r="D122" s="147"/>
      <c r="E122" s="147"/>
      <c r="F122" s="148" t="s">
        <v>51</v>
      </c>
      <c r="G122" s="149"/>
      <c r="H122" s="148"/>
      <c r="I122" s="147"/>
      <c r="J122" s="147"/>
      <c r="K122" s="150"/>
      <c r="L122" s="150"/>
      <c r="M122" s="156"/>
      <c r="N122" s="156"/>
      <c r="O122" s="156"/>
      <c r="P122" s="154"/>
      <c r="Q122" s="146"/>
      <c r="R122" s="157"/>
      <c r="S122" s="152"/>
      <c r="T122" s="157"/>
      <c r="U122" s="151"/>
      <c r="V122" s="157"/>
      <c r="W122" s="152"/>
      <c r="X122" s="152"/>
      <c r="Y122" s="152"/>
      <c r="Z122" s="365"/>
      <c r="AA122" s="152"/>
      <c r="AB122" s="152"/>
      <c r="AC122" s="152"/>
      <c r="AD122" s="154"/>
      <c r="AE122" s="154"/>
    </row>
    <row r="123" spans="1:31" x14ac:dyDescent="0.2">
      <c r="A123" s="146"/>
      <c r="B123" s="158"/>
      <c r="C123" s="155"/>
      <c r="D123" s="147"/>
      <c r="E123" s="147"/>
      <c r="F123" s="148" t="s">
        <v>51</v>
      </c>
      <c r="G123" s="149"/>
      <c r="H123" s="148"/>
      <c r="I123" s="147"/>
      <c r="J123" s="147"/>
      <c r="K123" s="150"/>
      <c r="L123" s="150"/>
      <c r="M123" s="156"/>
      <c r="N123" s="156"/>
      <c r="O123" s="156"/>
      <c r="P123" s="154"/>
      <c r="Q123" s="146"/>
      <c r="R123" s="157"/>
      <c r="S123" s="152"/>
      <c r="T123" s="157"/>
      <c r="U123" s="151"/>
      <c r="V123" s="157"/>
      <c r="W123" s="152"/>
      <c r="X123" s="152"/>
      <c r="Y123" s="152"/>
      <c r="Z123" s="365"/>
      <c r="AA123" s="152"/>
      <c r="AB123" s="152"/>
      <c r="AC123" s="152"/>
      <c r="AD123" s="154"/>
      <c r="AE123" s="154"/>
    </row>
    <row r="124" spans="1:31" x14ac:dyDescent="0.2">
      <c r="A124" s="146"/>
      <c r="B124" s="158"/>
      <c r="C124" s="155"/>
      <c r="D124" s="147"/>
      <c r="E124" s="147"/>
      <c r="F124" s="148" t="s">
        <v>51</v>
      </c>
      <c r="G124" s="149"/>
      <c r="H124" s="148"/>
      <c r="I124" s="147"/>
      <c r="J124" s="147"/>
      <c r="K124" s="150"/>
      <c r="L124" s="150"/>
      <c r="M124" s="156"/>
      <c r="N124" s="156"/>
      <c r="O124" s="156"/>
      <c r="P124" s="154"/>
      <c r="Q124" s="146"/>
      <c r="R124" s="157"/>
      <c r="S124" s="152"/>
      <c r="T124" s="157"/>
      <c r="U124" s="151"/>
      <c r="V124" s="157"/>
      <c r="W124" s="152"/>
      <c r="X124" s="152"/>
      <c r="Y124" s="152"/>
      <c r="Z124" s="365"/>
      <c r="AA124" s="152"/>
      <c r="AB124" s="152"/>
      <c r="AC124" s="152"/>
      <c r="AD124" s="154"/>
      <c r="AE124" s="154"/>
    </row>
    <row r="125" spans="1:31" x14ac:dyDescent="0.2">
      <c r="A125" s="146"/>
      <c r="B125" s="158"/>
      <c r="C125" s="155"/>
      <c r="D125" s="147"/>
      <c r="E125" s="147"/>
      <c r="F125" s="148" t="s">
        <v>51</v>
      </c>
      <c r="G125" s="149"/>
      <c r="H125" s="148"/>
      <c r="I125" s="147"/>
      <c r="J125" s="147"/>
      <c r="K125" s="150"/>
      <c r="L125" s="150"/>
      <c r="M125" s="156"/>
      <c r="N125" s="156"/>
      <c r="O125" s="156"/>
      <c r="P125" s="154"/>
      <c r="Q125" s="146"/>
      <c r="R125" s="157"/>
      <c r="S125" s="152"/>
      <c r="T125" s="157"/>
      <c r="U125" s="151"/>
      <c r="V125" s="157"/>
      <c r="W125" s="152"/>
      <c r="X125" s="152"/>
      <c r="Y125" s="152"/>
      <c r="Z125" s="365"/>
      <c r="AA125" s="152"/>
      <c r="AB125" s="152"/>
      <c r="AC125" s="152"/>
      <c r="AD125" s="154"/>
      <c r="AE125" s="154"/>
    </row>
    <row r="126" spans="1:31" x14ac:dyDescent="0.2">
      <c r="A126" s="146"/>
      <c r="B126" s="158"/>
      <c r="C126" s="155"/>
      <c r="D126" s="147"/>
      <c r="E126" s="147"/>
      <c r="F126" s="148" t="s">
        <v>51</v>
      </c>
      <c r="G126" s="149"/>
      <c r="H126" s="148"/>
      <c r="I126" s="147"/>
      <c r="J126" s="147"/>
      <c r="K126" s="150"/>
      <c r="L126" s="150"/>
      <c r="M126" s="156"/>
      <c r="N126" s="156"/>
      <c r="O126" s="156"/>
      <c r="P126" s="154"/>
      <c r="Q126" s="146"/>
      <c r="R126" s="157"/>
      <c r="S126" s="152"/>
      <c r="T126" s="157"/>
      <c r="U126" s="151"/>
      <c r="V126" s="157"/>
      <c r="W126" s="152"/>
      <c r="X126" s="152"/>
      <c r="Y126" s="152"/>
      <c r="Z126" s="365"/>
      <c r="AA126" s="152"/>
      <c r="AB126" s="152"/>
      <c r="AC126" s="152"/>
      <c r="AD126" s="154"/>
      <c r="AE126" s="154"/>
    </row>
    <row r="127" spans="1:31" x14ac:dyDescent="0.2">
      <c r="A127" s="146"/>
      <c r="B127" s="158"/>
      <c r="C127" s="155"/>
      <c r="D127" s="147"/>
      <c r="E127" s="147"/>
      <c r="F127" s="148" t="s">
        <v>51</v>
      </c>
      <c r="G127" s="149"/>
      <c r="H127" s="148"/>
      <c r="I127" s="147"/>
      <c r="J127" s="147"/>
      <c r="K127" s="150"/>
      <c r="L127" s="150"/>
      <c r="M127" s="156"/>
      <c r="N127" s="156"/>
      <c r="O127" s="156"/>
      <c r="P127" s="154"/>
      <c r="Q127" s="146"/>
      <c r="R127" s="157"/>
      <c r="S127" s="152"/>
      <c r="T127" s="157"/>
      <c r="U127" s="151"/>
      <c r="V127" s="157"/>
      <c r="W127" s="152"/>
      <c r="X127" s="152"/>
      <c r="Y127" s="152"/>
      <c r="Z127" s="365"/>
      <c r="AA127" s="152"/>
      <c r="AB127" s="152"/>
      <c r="AC127" s="152"/>
      <c r="AD127" s="154"/>
      <c r="AE127" s="154"/>
    </row>
    <row r="128" spans="1:31" x14ac:dyDescent="0.2">
      <c r="A128" s="146"/>
      <c r="B128" s="158"/>
      <c r="C128" s="155"/>
      <c r="D128" s="147"/>
      <c r="E128" s="147"/>
      <c r="F128" s="148" t="s">
        <v>51</v>
      </c>
      <c r="G128" s="149"/>
      <c r="H128" s="148"/>
      <c r="I128" s="147"/>
      <c r="J128" s="147"/>
      <c r="K128" s="150"/>
      <c r="L128" s="150"/>
      <c r="M128" s="156"/>
      <c r="N128" s="156"/>
      <c r="O128" s="156"/>
      <c r="P128" s="154"/>
      <c r="Q128" s="146"/>
      <c r="R128" s="157"/>
      <c r="S128" s="152"/>
      <c r="T128" s="157"/>
      <c r="U128" s="151"/>
      <c r="V128" s="157"/>
      <c r="W128" s="152"/>
      <c r="X128" s="152"/>
      <c r="Y128" s="152"/>
      <c r="Z128" s="365"/>
      <c r="AA128" s="152"/>
      <c r="AB128" s="152"/>
      <c r="AC128" s="152"/>
      <c r="AD128" s="154"/>
      <c r="AE128" s="154"/>
    </row>
    <row r="129" spans="1:31" x14ac:dyDescent="0.2">
      <c r="A129" s="146"/>
      <c r="B129" s="158"/>
      <c r="C129" s="155"/>
      <c r="D129" s="147"/>
      <c r="E129" s="147"/>
      <c r="F129" s="148" t="s">
        <v>51</v>
      </c>
      <c r="G129" s="149"/>
      <c r="H129" s="148"/>
      <c r="I129" s="147"/>
      <c r="J129" s="147"/>
      <c r="K129" s="150"/>
      <c r="L129" s="150"/>
      <c r="M129" s="156"/>
      <c r="N129" s="156"/>
      <c r="O129" s="156"/>
      <c r="P129" s="154"/>
      <c r="Q129" s="146"/>
      <c r="R129" s="157"/>
      <c r="S129" s="152"/>
      <c r="T129" s="157"/>
      <c r="U129" s="151"/>
      <c r="V129" s="157"/>
      <c r="W129" s="152"/>
      <c r="X129" s="152"/>
      <c r="Y129" s="152"/>
      <c r="Z129" s="153" t="s">
        <v>51</v>
      </c>
      <c r="AA129" s="152"/>
      <c r="AB129" s="152"/>
      <c r="AC129" s="152"/>
      <c r="AD129" s="154"/>
      <c r="AE129" s="154"/>
    </row>
    <row r="130" spans="1:31" x14ac:dyDescent="0.2">
      <c r="A130" s="146"/>
      <c r="B130" s="158"/>
      <c r="C130" s="155"/>
      <c r="D130" s="147"/>
      <c r="E130" s="147"/>
      <c r="F130" s="148" t="s">
        <v>51</v>
      </c>
      <c r="G130" s="149"/>
      <c r="H130" s="148"/>
      <c r="I130" s="147"/>
      <c r="J130" s="147"/>
      <c r="K130" s="150"/>
      <c r="L130" s="150"/>
      <c r="M130" s="156"/>
      <c r="N130" s="156"/>
      <c r="O130" s="156"/>
      <c r="P130" s="154"/>
      <c r="Q130" s="146"/>
      <c r="R130" s="157"/>
      <c r="S130" s="152"/>
      <c r="T130" s="157"/>
      <c r="U130" s="151"/>
      <c r="V130" s="157"/>
      <c r="W130" s="152"/>
      <c r="X130" s="152"/>
      <c r="Y130" s="152"/>
      <c r="Z130" s="153" t="s">
        <v>51</v>
      </c>
      <c r="AA130" s="152"/>
      <c r="AB130" s="152"/>
      <c r="AC130" s="152"/>
      <c r="AD130" s="154"/>
      <c r="AE130" s="154"/>
    </row>
    <row r="131" spans="1:31" x14ac:dyDescent="0.2">
      <c r="A131" s="146"/>
      <c r="B131" s="158"/>
      <c r="C131" s="155"/>
      <c r="D131" s="147"/>
      <c r="E131" s="147"/>
      <c r="F131" s="148" t="s">
        <v>51</v>
      </c>
      <c r="G131" s="149"/>
      <c r="H131" s="148"/>
      <c r="I131" s="147"/>
      <c r="J131" s="147"/>
      <c r="K131" s="150"/>
      <c r="L131" s="150"/>
      <c r="M131" s="156"/>
      <c r="N131" s="156"/>
      <c r="O131" s="156"/>
      <c r="P131" s="154"/>
      <c r="Q131" s="146"/>
      <c r="R131" s="157"/>
      <c r="S131" s="152"/>
      <c r="T131" s="157"/>
      <c r="U131" s="151"/>
      <c r="V131" s="157"/>
      <c r="W131" s="152"/>
      <c r="X131" s="152"/>
      <c r="Y131" s="152"/>
      <c r="Z131" s="153" t="s">
        <v>51</v>
      </c>
      <c r="AA131" s="152"/>
      <c r="AB131" s="152"/>
      <c r="AC131" s="152"/>
      <c r="AD131" s="154"/>
      <c r="AE131" s="154"/>
    </row>
    <row r="132" spans="1:31" x14ac:dyDescent="0.2">
      <c r="A132" s="146"/>
      <c r="B132" s="158"/>
      <c r="C132" s="155"/>
      <c r="D132" s="147"/>
      <c r="E132" s="147"/>
      <c r="F132" s="148" t="s">
        <v>51</v>
      </c>
      <c r="G132" s="149"/>
      <c r="H132" s="148"/>
      <c r="I132" s="147"/>
      <c r="J132" s="147"/>
      <c r="K132" s="150"/>
      <c r="L132" s="150"/>
      <c r="M132" s="156"/>
      <c r="N132" s="156"/>
      <c r="O132" s="156"/>
      <c r="P132" s="154"/>
      <c r="Q132" s="146"/>
      <c r="R132" s="157"/>
      <c r="S132" s="152"/>
      <c r="T132" s="157"/>
      <c r="U132" s="151"/>
      <c r="V132" s="157"/>
      <c r="W132" s="152"/>
      <c r="X132" s="152"/>
      <c r="Y132" s="152"/>
      <c r="Z132" s="153" t="s">
        <v>51</v>
      </c>
      <c r="AA132" s="152"/>
      <c r="AB132" s="152"/>
      <c r="AC132" s="152"/>
      <c r="AD132" s="154"/>
      <c r="AE132" s="154"/>
    </row>
    <row r="133" spans="1:31" x14ac:dyDescent="0.2">
      <c r="A133" s="146"/>
      <c r="B133" s="158"/>
      <c r="C133" s="155"/>
      <c r="D133" s="147"/>
      <c r="E133" s="147"/>
      <c r="F133" s="148" t="s">
        <v>51</v>
      </c>
      <c r="G133" s="149"/>
      <c r="H133" s="148"/>
      <c r="I133" s="147"/>
      <c r="J133" s="147"/>
      <c r="K133" s="150"/>
      <c r="L133" s="150"/>
      <c r="M133" s="156"/>
      <c r="N133" s="156"/>
      <c r="O133" s="156"/>
      <c r="P133" s="154"/>
      <c r="Q133" s="146"/>
      <c r="R133" s="157"/>
      <c r="S133" s="152"/>
      <c r="T133" s="157"/>
      <c r="U133" s="151"/>
      <c r="V133" s="157"/>
      <c r="W133" s="152"/>
      <c r="X133" s="152"/>
      <c r="Y133" s="152"/>
      <c r="Z133" s="153" t="s">
        <v>51</v>
      </c>
      <c r="AA133" s="152"/>
      <c r="AB133" s="152"/>
      <c r="AC133" s="152"/>
      <c r="AD133" s="154"/>
      <c r="AE133" s="154"/>
    </row>
    <row r="134" spans="1:31" x14ac:dyDescent="0.2">
      <c r="A134" s="146"/>
      <c r="B134" s="158"/>
      <c r="C134" s="155"/>
      <c r="D134" s="147"/>
      <c r="E134" s="147"/>
      <c r="F134" s="148" t="s">
        <v>51</v>
      </c>
      <c r="G134" s="149"/>
      <c r="H134" s="148"/>
      <c r="I134" s="147"/>
      <c r="J134" s="147"/>
      <c r="K134" s="150"/>
      <c r="L134" s="150"/>
      <c r="M134" s="156"/>
      <c r="N134" s="156"/>
      <c r="O134" s="156"/>
      <c r="P134" s="154"/>
      <c r="Q134" s="146"/>
      <c r="R134" s="157"/>
      <c r="S134" s="152"/>
      <c r="T134" s="157"/>
      <c r="U134" s="151"/>
      <c r="V134" s="157"/>
      <c r="W134" s="152"/>
      <c r="X134" s="152"/>
      <c r="Y134" s="152"/>
      <c r="Z134" s="153" t="s">
        <v>51</v>
      </c>
      <c r="AA134" s="152"/>
      <c r="AB134" s="152"/>
      <c r="AC134" s="152"/>
      <c r="AD134" s="154"/>
      <c r="AE134" s="154"/>
    </row>
    <row r="135" spans="1:31" x14ac:dyDescent="0.2">
      <c r="A135" s="146"/>
      <c r="B135" s="158"/>
      <c r="C135" s="155"/>
      <c r="D135" s="147"/>
      <c r="E135" s="147"/>
      <c r="F135" s="148" t="s">
        <v>51</v>
      </c>
      <c r="G135" s="149"/>
      <c r="H135" s="148"/>
      <c r="I135" s="147"/>
      <c r="J135" s="147"/>
      <c r="K135" s="150"/>
      <c r="L135" s="150"/>
      <c r="M135" s="156"/>
      <c r="N135" s="156"/>
      <c r="O135" s="156"/>
      <c r="P135" s="154"/>
      <c r="Q135" s="146"/>
      <c r="R135" s="157"/>
      <c r="S135" s="152"/>
      <c r="T135" s="157"/>
      <c r="U135" s="151"/>
      <c r="V135" s="157"/>
      <c r="W135" s="152"/>
      <c r="X135" s="152"/>
      <c r="Y135" s="152"/>
      <c r="Z135" s="153" t="s">
        <v>51</v>
      </c>
      <c r="AA135" s="152"/>
      <c r="AB135" s="152"/>
      <c r="AC135" s="152"/>
      <c r="AD135" s="154"/>
      <c r="AE135" s="154"/>
    </row>
    <row r="136" spans="1:31" x14ac:dyDescent="0.2">
      <c r="A136" s="146"/>
      <c r="B136" s="158"/>
      <c r="C136" s="155"/>
      <c r="D136" s="147"/>
      <c r="E136" s="147"/>
      <c r="F136" s="148" t="s">
        <v>51</v>
      </c>
      <c r="G136" s="149"/>
      <c r="H136" s="148"/>
      <c r="I136" s="147"/>
      <c r="J136" s="147"/>
      <c r="K136" s="150"/>
      <c r="L136" s="150"/>
      <c r="M136" s="156"/>
      <c r="N136" s="156"/>
      <c r="O136" s="156"/>
      <c r="P136" s="154"/>
      <c r="Q136" s="146"/>
      <c r="R136" s="157"/>
      <c r="S136" s="152"/>
      <c r="T136" s="157"/>
      <c r="U136" s="151"/>
      <c r="V136" s="157"/>
      <c r="W136" s="152"/>
      <c r="X136" s="152"/>
      <c r="Y136" s="152"/>
      <c r="Z136" s="153" t="s">
        <v>51</v>
      </c>
      <c r="AA136" s="152"/>
      <c r="AB136" s="152"/>
      <c r="AC136" s="152"/>
      <c r="AD136" s="154"/>
      <c r="AE136" s="154"/>
    </row>
    <row r="137" spans="1:31" x14ac:dyDescent="0.2">
      <c r="A137" s="146"/>
      <c r="B137" s="158"/>
      <c r="C137" s="155"/>
      <c r="D137" s="147"/>
      <c r="E137" s="147"/>
      <c r="F137" s="148" t="s">
        <v>51</v>
      </c>
      <c r="G137" s="149"/>
      <c r="H137" s="148"/>
      <c r="I137" s="147"/>
      <c r="J137" s="147"/>
      <c r="K137" s="150"/>
      <c r="L137" s="150"/>
      <c r="M137" s="156"/>
      <c r="N137" s="156"/>
      <c r="O137" s="156"/>
      <c r="P137" s="154"/>
      <c r="Q137" s="146"/>
      <c r="R137" s="157"/>
      <c r="S137" s="152"/>
      <c r="T137" s="157"/>
      <c r="U137" s="151"/>
      <c r="V137" s="157"/>
      <c r="W137" s="152"/>
      <c r="X137" s="152"/>
      <c r="Y137" s="152"/>
      <c r="Z137" s="153" t="s">
        <v>51</v>
      </c>
      <c r="AA137" s="152"/>
      <c r="AB137" s="152"/>
      <c r="AC137" s="152"/>
      <c r="AD137" s="154"/>
      <c r="AE137" s="154"/>
    </row>
    <row r="138" spans="1:31" x14ac:dyDescent="0.2">
      <c r="A138" s="146"/>
      <c r="B138" s="158"/>
      <c r="C138" s="155"/>
      <c r="D138" s="147"/>
      <c r="E138" s="147"/>
      <c r="F138" s="148" t="s">
        <v>51</v>
      </c>
      <c r="G138" s="149"/>
      <c r="H138" s="148"/>
      <c r="I138" s="147"/>
      <c r="J138" s="147"/>
      <c r="K138" s="150"/>
      <c r="L138" s="150"/>
      <c r="M138" s="156"/>
      <c r="N138" s="156"/>
      <c r="O138" s="156"/>
      <c r="P138" s="154"/>
      <c r="Q138" s="146"/>
      <c r="R138" s="157"/>
      <c r="S138" s="152"/>
      <c r="T138" s="157"/>
      <c r="U138" s="151"/>
      <c r="V138" s="157"/>
      <c r="W138" s="152"/>
      <c r="X138" s="152"/>
      <c r="Y138" s="152"/>
      <c r="Z138" s="153" t="s">
        <v>51</v>
      </c>
      <c r="AA138" s="152"/>
      <c r="AB138" s="152"/>
      <c r="AC138" s="152"/>
      <c r="AD138" s="154"/>
      <c r="AE138" s="154"/>
    </row>
    <row r="139" spans="1:31" x14ac:dyDescent="0.2">
      <c r="A139" s="146"/>
      <c r="B139" s="158"/>
      <c r="C139" s="155"/>
      <c r="D139" s="147"/>
      <c r="E139" s="147"/>
      <c r="F139" s="148" t="s">
        <v>51</v>
      </c>
      <c r="G139" s="149"/>
      <c r="H139" s="148"/>
      <c r="I139" s="147"/>
      <c r="J139" s="147"/>
      <c r="K139" s="150"/>
      <c r="L139" s="150"/>
      <c r="M139" s="156"/>
      <c r="N139" s="156"/>
      <c r="O139" s="156"/>
      <c r="P139" s="154"/>
      <c r="Q139" s="146"/>
      <c r="R139" s="157"/>
      <c r="S139" s="152"/>
      <c r="T139" s="157"/>
      <c r="U139" s="151"/>
      <c r="V139" s="157"/>
      <c r="W139" s="152"/>
      <c r="X139" s="152"/>
      <c r="Y139" s="152"/>
      <c r="Z139" s="153" t="s">
        <v>51</v>
      </c>
      <c r="AA139" s="152"/>
      <c r="AB139" s="152"/>
      <c r="AC139" s="152"/>
      <c r="AD139" s="154"/>
      <c r="AE139" s="154"/>
    </row>
    <row r="140" spans="1:31" x14ac:dyDescent="0.2">
      <c r="A140" s="146"/>
      <c r="B140" s="158"/>
      <c r="C140" s="155"/>
      <c r="D140" s="147"/>
      <c r="E140" s="147"/>
      <c r="F140" s="148" t="s">
        <v>51</v>
      </c>
      <c r="G140" s="149"/>
      <c r="H140" s="148"/>
      <c r="I140" s="147"/>
      <c r="J140" s="147"/>
      <c r="K140" s="150"/>
      <c r="L140" s="150"/>
      <c r="M140" s="156"/>
      <c r="N140" s="156"/>
      <c r="O140" s="156"/>
      <c r="P140" s="154"/>
      <c r="Q140" s="146"/>
      <c r="R140" s="157"/>
      <c r="S140" s="152"/>
      <c r="T140" s="157"/>
      <c r="U140" s="151"/>
      <c r="V140" s="157"/>
      <c r="W140" s="152"/>
      <c r="X140" s="152"/>
      <c r="Y140" s="152"/>
      <c r="Z140" s="153" t="s">
        <v>51</v>
      </c>
      <c r="AA140" s="152"/>
      <c r="AB140" s="152"/>
      <c r="AC140" s="152"/>
      <c r="AD140" s="154"/>
      <c r="AE140" s="154"/>
    </row>
    <row r="141" spans="1:31" x14ac:dyDescent="0.2">
      <c r="A141" s="146"/>
      <c r="B141" s="158"/>
      <c r="C141" s="155"/>
      <c r="D141" s="147"/>
      <c r="E141" s="147"/>
      <c r="F141" s="148" t="s">
        <v>51</v>
      </c>
      <c r="G141" s="149"/>
      <c r="H141" s="148"/>
      <c r="I141" s="147"/>
      <c r="J141" s="147"/>
      <c r="K141" s="150"/>
      <c r="L141" s="150"/>
      <c r="M141" s="156"/>
      <c r="N141" s="156"/>
      <c r="O141" s="156"/>
      <c r="P141" s="154"/>
      <c r="Q141" s="146"/>
      <c r="R141" s="157"/>
      <c r="S141" s="152"/>
      <c r="T141" s="157"/>
      <c r="U141" s="151"/>
      <c r="V141" s="157"/>
      <c r="W141" s="152"/>
      <c r="X141" s="152"/>
      <c r="Y141" s="152"/>
      <c r="Z141" s="153" t="s">
        <v>51</v>
      </c>
      <c r="AA141" s="152"/>
      <c r="AB141" s="152"/>
      <c r="AC141" s="152"/>
      <c r="AD141" s="154"/>
      <c r="AE141" s="154"/>
    </row>
    <row r="142" spans="1:31" x14ac:dyDescent="0.2">
      <c r="A142" s="146"/>
      <c r="B142" s="158"/>
      <c r="C142" s="155"/>
      <c r="D142" s="147"/>
      <c r="E142" s="147"/>
      <c r="F142" s="148" t="s">
        <v>51</v>
      </c>
      <c r="G142" s="149"/>
      <c r="H142" s="148"/>
      <c r="I142" s="147"/>
      <c r="J142" s="147"/>
      <c r="K142" s="150"/>
      <c r="L142" s="150"/>
      <c r="M142" s="156"/>
      <c r="N142" s="156"/>
      <c r="O142" s="156"/>
      <c r="P142" s="154"/>
      <c r="Q142" s="146"/>
      <c r="R142" s="157"/>
      <c r="S142" s="152"/>
      <c r="T142" s="157"/>
      <c r="U142" s="151"/>
      <c r="V142" s="157"/>
      <c r="W142" s="152"/>
      <c r="X142" s="152"/>
      <c r="Y142" s="152"/>
      <c r="Z142" s="153" t="s">
        <v>51</v>
      </c>
      <c r="AA142" s="152"/>
      <c r="AB142" s="152"/>
      <c r="AC142" s="152"/>
      <c r="AD142" s="154"/>
      <c r="AE142" s="154"/>
    </row>
    <row r="143" spans="1:31" x14ac:dyDescent="0.2">
      <c r="A143" s="146"/>
      <c r="B143" s="158"/>
      <c r="C143" s="155"/>
      <c r="D143" s="147"/>
      <c r="E143" s="147"/>
      <c r="F143" s="148" t="s">
        <v>51</v>
      </c>
      <c r="G143" s="149"/>
      <c r="H143" s="148"/>
      <c r="I143" s="147"/>
      <c r="J143" s="147"/>
      <c r="K143" s="150"/>
      <c r="L143" s="150"/>
      <c r="M143" s="156"/>
      <c r="N143" s="156"/>
      <c r="O143" s="156"/>
      <c r="P143" s="154"/>
      <c r="Q143" s="146"/>
      <c r="R143" s="157"/>
      <c r="S143" s="152"/>
      <c r="T143" s="157"/>
      <c r="U143" s="151"/>
      <c r="V143" s="157"/>
      <c r="W143" s="152"/>
      <c r="X143" s="152"/>
      <c r="Y143" s="152"/>
      <c r="Z143" s="153" t="s">
        <v>51</v>
      </c>
      <c r="AA143" s="152"/>
      <c r="AB143" s="152"/>
      <c r="AC143" s="152"/>
      <c r="AD143" s="154"/>
      <c r="AE143" s="154"/>
    </row>
    <row r="144" spans="1:31" x14ac:dyDescent="0.2">
      <c r="A144" s="146"/>
      <c r="B144" s="158"/>
      <c r="C144" s="155"/>
      <c r="D144" s="147"/>
      <c r="E144" s="147"/>
      <c r="F144" s="148" t="s">
        <v>51</v>
      </c>
      <c r="G144" s="149"/>
      <c r="H144" s="148"/>
      <c r="I144" s="147"/>
      <c r="J144" s="147"/>
      <c r="K144" s="150"/>
      <c r="L144" s="150"/>
      <c r="M144" s="156"/>
      <c r="N144" s="156"/>
      <c r="O144" s="156"/>
      <c r="P144" s="154"/>
      <c r="Q144" s="146"/>
      <c r="R144" s="157"/>
      <c r="S144" s="152"/>
      <c r="T144" s="157"/>
      <c r="U144" s="151"/>
      <c r="V144" s="157"/>
      <c r="W144" s="152"/>
      <c r="X144" s="152"/>
      <c r="Y144" s="152"/>
      <c r="Z144" s="153" t="s">
        <v>51</v>
      </c>
      <c r="AA144" s="152"/>
      <c r="AB144" s="152"/>
      <c r="AC144" s="152"/>
      <c r="AD144" s="154"/>
      <c r="AE144" s="154"/>
    </row>
    <row r="145" spans="1:31" x14ac:dyDescent="0.2">
      <c r="A145" s="146"/>
      <c r="B145" s="158"/>
      <c r="C145" s="155"/>
      <c r="D145" s="147"/>
      <c r="E145" s="147"/>
      <c r="F145" s="148" t="s">
        <v>51</v>
      </c>
      <c r="G145" s="149"/>
      <c r="H145" s="148"/>
      <c r="I145" s="147"/>
      <c r="J145" s="147"/>
      <c r="K145" s="150"/>
      <c r="L145" s="150"/>
      <c r="M145" s="156"/>
      <c r="N145" s="156"/>
      <c r="O145" s="156"/>
      <c r="P145" s="154"/>
      <c r="Q145" s="146"/>
      <c r="R145" s="157"/>
      <c r="S145" s="152"/>
      <c r="T145" s="157"/>
      <c r="U145" s="151"/>
      <c r="V145" s="157"/>
      <c r="W145" s="152"/>
      <c r="X145" s="152"/>
      <c r="Y145" s="152"/>
      <c r="Z145" s="153" t="s">
        <v>51</v>
      </c>
      <c r="AA145" s="152"/>
      <c r="AB145" s="152"/>
      <c r="AC145" s="152"/>
      <c r="AD145" s="154"/>
      <c r="AE145" s="154"/>
    </row>
    <row r="146" spans="1:31" x14ac:dyDescent="0.2">
      <c r="A146" s="146"/>
      <c r="B146" s="158"/>
      <c r="C146" s="155"/>
      <c r="D146" s="147"/>
      <c r="E146" s="147"/>
      <c r="F146" s="148" t="s">
        <v>51</v>
      </c>
      <c r="G146" s="149"/>
      <c r="H146" s="148"/>
      <c r="I146" s="147"/>
      <c r="J146" s="147"/>
      <c r="K146" s="150"/>
      <c r="L146" s="150"/>
      <c r="M146" s="156"/>
      <c r="N146" s="156"/>
      <c r="O146" s="156"/>
      <c r="P146" s="154"/>
      <c r="Q146" s="146"/>
      <c r="R146" s="157"/>
      <c r="S146" s="152"/>
      <c r="T146" s="157"/>
      <c r="U146" s="151"/>
      <c r="V146" s="157"/>
      <c r="W146" s="152"/>
      <c r="X146" s="152"/>
      <c r="Y146" s="152"/>
      <c r="Z146" s="153" t="s">
        <v>51</v>
      </c>
      <c r="AA146" s="152"/>
      <c r="AB146" s="152"/>
      <c r="AC146" s="152"/>
      <c r="AD146" s="154"/>
      <c r="AE146" s="154"/>
    </row>
    <row r="147" spans="1:31" x14ac:dyDescent="0.2">
      <c r="A147" s="146"/>
      <c r="B147" s="158"/>
      <c r="C147" s="155"/>
      <c r="D147" s="147"/>
      <c r="E147" s="147"/>
      <c r="F147" s="148" t="s">
        <v>51</v>
      </c>
      <c r="G147" s="149"/>
      <c r="H147" s="148"/>
      <c r="I147" s="147"/>
      <c r="J147" s="147"/>
      <c r="K147" s="150"/>
      <c r="L147" s="150"/>
      <c r="M147" s="156"/>
      <c r="N147" s="156"/>
      <c r="O147" s="156"/>
      <c r="P147" s="154"/>
      <c r="Q147" s="146"/>
      <c r="R147" s="157"/>
      <c r="S147" s="152"/>
      <c r="T147" s="157"/>
      <c r="U147" s="151"/>
      <c r="V147" s="157"/>
      <c r="W147" s="152"/>
      <c r="X147" s="152"/>
      <c r="Y147" s="152"/>
      <c r="Z147" s="153" t="s">
        <v>51</v>
      </c>
      <c r="AA147" s="152"/>
      <c r="AB147" s="152"/>
      <c r="AC147" s="152"/>
      <c r="AD147" s="154"/>
      <c r="AE147" s="154"/>
    </row>
    <row r="148" spans="1:31" x14ac:dyDescent="0.2">
      <c r="A148" s="146"/>
      <c r="B148" s="158"/>
      <c r="C148" s="155"/>
      <c r="D148" s="147"/>
      <c r="E148" s="147"/>
      <c r="F148" s="148" t="s">
        <v>51</v>
      </c>
      <c r="G148" s="149"/>
      <c r="H148" s="148"/>
      <c r="I148" s="147"/>
      <c r="J148" s="147"/>
      <c r="K148" s="150"/>
      <c r="L148" s="150"/>
      <c r="M148" s="156"/>
      <c r="N148" s="156"/>
      <c r="O148" s="156"/>
      <c r="P148" s="154"/>
      <c r="Q148" s="146"/>
      <c r="R148" s="157"/>
      <c r="S148" s="152"/>
      <c r="T148" s="157"/>
      <c r="U148" s="151"/>
      <c r="V148" s="157"/>
      <c r="W148" s="152"/>
      <c r="X148" s="152"/>
      <c r="Y148" s="152"/>
      <c r="Z148" s="153" t="s">
        <v>51</v>
      </c>
      <c r="AA148" s="152"/>
      <c r="AB148" s="152"/>
      <c r="AC148" s="152"/>
      <c r="AD148" s="154"/>
      <c r="AE148" s="154"/>
    </row>
    <row r="149" spans="1:31" x14ac:dyDescent="0.2">
      <c r="A149" s="146"/>
      <c r="B149" s="158"/>
      <c r="C149" s="155"/>
      <c r="D149" s="147"/>
      <c r="E149" s="147"/>
      <c r="F149" s="148" t="s">
        <v>51</v>
      </c>
      <c r="G149" s="149"/>
      <c r="H149" s="148"/>
      <c r="I149" s="147"/>
      <c r="J149" s="147"/>
      <c r="K149" s="150"/>
      <c r="L149" s="150"/>
      <c r="M149" s="156"/>
      <c r="N149" s="156"/>
      <c r="O149" s="156"/>
      <c r="P149" s="154"/>
      <c r="Q149" s="146"/>
      <c r="R149" s="157"/>
      <c r="S149" s="152"/>
      <c r="T149" s="157"/>
      <c r="U149" s="151"/>
      <c r="V149" s="157"/>
      <c r="W149" s="152"/>
      <c r="X149" s="152"/>
      <c r="Y149" s="152"/>
      <c r="Z149" s="153" t="s">
        <v>51</v>
      </c>
      <c r="AA149" s="152"/>
      <c r="AB149" s="152"/>
      <c r="AC149" s="152"/>
      <c r="AD149" s="154"/>
      <c r="AE149" s="154"/>
    </row>
    <row r="150" spans="1:31" x14ac:dyDescent="0.2">
      <c r="A150" s="146"/>
      <c r="B150" s="158"/>
      <c r="C150" s="155"/>
      <c r="D150" s="147"/>
      <c r="E150" s="147"/>
      <c r="F150" s="148" t="s">
        <v>51</v>
      </c>
      <c r="G150" s="149"/>
      <c r="H150" s="148"/>
      <c r="I150" s="147"/>
      <c r="J150" s="147"/>
      <c r="K150" s="150"/>
      <c r="L150" s="150"/>
      <c r="M150" s="156"/>
      <c r="N150" s="156"/>
      <c r="O150" s="156"/>
      <c r="P150" s="154"/>
      <c r="Q150" s="146"/>
      <c r="R150" s="157"/>
      <c r="S150" s="152"/>
      <c r="T150" s="157"/>
      <c r="U150" s="151"/>
      <c r="V150" s="157"/>
      <c r="W150" s="152"/>
      <c r="X150" s="152"/>
      <c r="Y150" s="152"/>
      <c r="Z150" s="153" t="s">
        <v>51</v>
      </c>
      <c r="AA150" s="152"/>
      <c r="AB150" s="152"/>
      <c r="AC150" s="152"/>
      <c r="AD150" s="154"/>
      <c r="AE150" s="154"/>
    </row>
    <row r="151" spans="1:31" x14ac:dyDescent="0.2">
      <c r="A151" s="146"/>
      <c r="B151" s="158"/>
      <c r="C151" s="155"/>
      <c r="D151" s="147"/>
      <c r="E151" s="147"/>
      <c r="F151" s="148" t="s">
        <v>51</v>
      </c>
      <c r="G151" s="149"/>
      <c r="H151" s="148"/>
      <c r="I151" s="147"/>
      <c r="J151" s="147"/>
      <c r="K151" s="150"/>
      <c r="L151" s="150"/>
      <c r="M151" s="156"/>
      <c r="N151" s="156"/>
      <c r="O151" s="156"/>
      <c r="P151" s="154"/>
      <c r="Q151" s="146"/>
      <c r="R151" s="157"/>
      <c r="S151" s="152"/>
      <c r="T151" s="157"/>
      <c r="U151" s="151"/>
      <c r="V151" s="157"/>
      <c r="W151" s="152"/>
      <c r="X151" s="152"/>
      <c r="Y151" s="152"/>
      <c r="Z151" s="153" t="s">
        <v>51</v>
      </c>
      <c r="AA151" s="152"/>
      <c r="AB151" s="152"/>
      <c r="AC151" s="152"/>
      <c r="AD151" s="154"/>
      <c r="AE151" s="154"/>
    </row>
    <row r="152" spans="1:31" x14ac:dyDescent="0.2">
      <c r="A152" s="146"/>
      <c r="B152" s="158"/>
      <c r="C152" s="155"/>
      <c r="D152" s="147"/>
      <c r="E152" s="147"/>
      <c r="F152" s="148" t="s">
        <v>51</v>
      </c>
      <c r="G152" s="149"/>
      <c r="H152" s="148"/>
      <c r="I152" s="147"/>
      <c r="J152" s="147"/>
      <c r="K152" s="150"/>
      <c r="L152" s="150"/>
      <c r="M152" s="156"/>
      <c r="N152" s="156"/>
      <c r="O152" s="156"/>
      <c r="P152" s="154"/>
      <c r="Q152" s="146"/>
      <c r="R152" s="157"/>
      <c r="S152" s="152"/>
      <c r="T152" s="157"/>
      <c r="U152" s="151"/>
      <c r="V152" s="157"/>
      <c r="W152" s="152"/>
      <c r="X152" s="152"/>
      <c r="Y152" s="152"/>
      <c r="Z152" s="153" t="s">
        <v>51</v>
      </c>
      <c r="AA152" s="152"/>
      <c r="AB152" s="152"/>
      <c r="AC152" s="152"/>
      <c r="AD152" s="154"/>
      <c r="AE152" s="154"/>
    </row>
    <row r="153" spans="1:31" x14ac:dyDescent="0.2">
      <c r="A153" s="146"/>
      <c r="B153" s="158"/>
      <c r="C153" s="155"/>
      <c r="D153" s="147"/>
      <c r="E153" s="147"/>
      <c r="F153" s="148" t="s">
        <v>51</v>
      </c>
      <c r="G153" s="149"/>
      <c r="H153" s="148"/>
      <c r="I153" s="147"/>
      <c r="J153" s="147"/>
      <c r="K153" s="150"/>
      <c r="L153" s="150"/>
      <c r="M153" s="156"/>
      <c r="N153" s="156"/>
      <c r="O153" s="156"/>
      <c r="P153" s="154"/>
      <c r="Q153" s="146"/>
      <c r="R153" s="157"/>
      <c r="S153" s="152"/>
      <c r="T153" s="157"/>
      <c r="U153" s="151"/>
      <c r="V153" s="157"/>
      <c r="W153" s="152"/>
      <c r="X153" s="152"/>
      <c r="Y153" s="152"/>
      <c r="Z153" s="153" t="s">
        <v>51</v>
      </c>
      <c r="AA153" s="152"/>
      <c r="AB153" s="152"/>
      <c r="AC153" s="152"/>
      <c r="AD153" s="154"/>
      <c r="AE153" s="154"/>
    </row>
    <row r="154" spans="1:31" x14ac:dyDescent="0.2">
      <c r="A154" s="146"/>
      <c r="B154" s="158"/>
      <c r="C154" s="155"/>
      <c r="D154" s="147"/>
      <c r="E154" s="147"/>
      <c r="F154" s="148" t="s">
        <v>51</v>
      </c>
      <c r="G154" s="149"/>
      <c r="H154" s="148"/>
      <c r="I154" s="147"/>
      <c r="J154" s="147"/>
      <c r="K154" s="150"/>
      <c r="L154" s="150"/>
      <c r="M154" s="156"/>
      <c r="N154" s="156"/>
      <c r="O154" s="156"/>
      <c r="P154" s="154"/>
      <c r="Q154" s="146"/>
      <c r="R154" s="157"/>
      <c r="S154" s="152"/>
      <c r="T154" s="157"/>
      <c r="U154" s="151"/>
      <c r="V154" s="157"/>
      <c r="W154" s="152"/>
      <c r="X154" s="152"/>
      <c r="Y154" s="152"/>
      <c r="Z154" s="153" t="s">
        <v>51</v>
      </c>
      <c r="AA154" s="152"/>
      <c r="AB154" s="152"/>
      <c r="AC154" s="152"/>
      <c r="AD154" s="154"/>
      <c r="AE154" s="154"/>
    </row>
    <row r="155" spans="1:31" x14ac:dyDescent="0.2">
      <c r="A155" s="146"/>
      <c r="B155" s="158"/>
      <c r="C155" s="155"/>
      <c r="D155" s="147"/>
      <c r="E155" s="147"/>
      <c r="F155" s="148" t="s">
        <v>51</v>
      </c>
      <c r="G155" s="149"/>
      <c r="H155" s="148"/>
      <c r="I155" s="147"/>
      <c r="J155" s="147"/>
      <c r="K155" s="150"/>
      <c r="L155" s="150"/>
      <c r="M155" s="156"/>
      <c r="N155" s="156"/>
      <c r="O155" s="156"/>
      <c r="P155" s="154"/>
      <c r="Q155" s="146"/>
      <c r="R155" s="157"/>
      <c r="S155" s="152"/>
      <c r="T155" s="157"/>
      <c r="U155" s="151"/>
      <c r="V155" s="157"/>
      <c r="W155" s="152"/>
      <c r="X155" s="152"/>
      <c r="Y155" s="152"/>
      <c r="Z155" s="153" t="s">
        <v>51</v>
      </c>
      <c r="AA155" s="152"/>
      <c r="AB155" s="152"/>
      <c r="AC155" s="152"/>
      <c r="AD155" s="154"/>
      <c r="AE155" s="154"/>
    </row>
    <row r="156" spans="1:31" x14ac:dyDescent="0.2">
      <c r="A156" s="146"/>
      <c r="B156" s="158"/>
      <c r="C156" s="155"/>
      <c r="D156" s="147"/>
      <c r="E156" s="147"/>
      <c r="F156" s="148" t="s">
        <v>51</v>
      </c>
      <c r="G156" s="149"/>
      <c r="H156" s="148"/>
      <c r="I156" s="147"/>
      <c r="J156" s="147"/>
      <c r="K156" s="150"/>
      <c r="L156" s="150"/>
      <c r="M156" s="156"/>
      <c r="N156" s="156"/>
      <c r="O156" s="156"/>
      <c r="P156" s="154"/>
      <c r="Q156" s="146"/>
      <c r="R156" s="157"/>
      <c r="S156" s="152"/>
      <c r="T156" s="157"/>
      <c r="U156" s="151"/>
      <c r="V156" s="157"/>
      <c r="W156" s="152"/>
      <c r="X156" s="152"/>
      <c r="Y156" s="152"/>
      <c r="Z156" s="153" t="s">
        <v>51</v>
      </c>
      <c r="AA156" s="152"/>
      <c r="AB156" s="152"/>
      <c r="AC156" s="152"/>
      <c r="AD156" s="154"/>
      <c r="AE156" s="154"/>
    </row>
    <row r="157" spans="1:31" x14ac:dyDescent="0.2">
      <c r="A157" s="146"/>
      <c r="B157" s="158"/>
      <c r="C157" s="155"/>
      <c r="D157" s="147"/>
      <c r="E157" s="147"/>
      <c r="F157" s="148" t="s">
        <v>51</v>
      </c>
      <c r="G157" s="149"/>
      <c r="H157" s="148"/>
      <c r="I157" s="147"/>
      <c r="J157" s="147"/>
      <c r="K157" s="150"/>
      <c r="L157" s="150"/>
      <c r="M157" s="156"/>
      <c r="N157" s="156"/>
      <c r="O157" s="156"/>
      <c r="P157" s="154"/>
      <c r="Q157" s="146"/>
      <c r="R157" s="157"/>
      <c r="S157" s="152"/>
      <c r="T157" s="157"/>
      <c r="U157" s="151"/>
      <c r="V157" s="157"/>
      <c r="W157" s="152"/>
      <c r="X157" s="152"/>
      <c r="Y157" s="152"/>
      <c r="Z157" s="153" t="s">
        <v>51</v>
      </c>
      <c r="AA157" s="152"/>
      <c r="AB157" s="152"/>
      <c r="AC157" s="152"/>
      <c r="AD157" s="154"/>
      <c r="AE157" s="154"/>
    </row>
    <row r="158" spans="1:31" x14ac:dyDescent="0.2">
      <c r="A158" s="146"/>
      <c r="B158" s="158"/>
      <c r="C158" s="155"/>
      <c r="D158" s="147"/>
      <c r="E158" s="147"/>
      <c r="F158" s="148" t="s">
        <v>51</v>
      </c>
      <c r="G158" s="149"/>
      <c r="H158" s="148"/>
      <c r="I158" s="147"/>
      <c r="J158" s="147"/>
      <c r="K158" s="150"/>
      <c r="L158" s="150"/>
      <c r="M158" s="156"/>
      <c r="N158" s="156"/>
      <c r="O158" s="156"/>
      <c r="P158" s="154"/>
      <c r="Q158" s="146"/>
      <c r="R158" s="157"/>
      <c r="S158" s="152"/>
      <c r="T158" s="157"/>
      <c r="U158" s="151"/>
      <c r="V158" s="157"/>
      <c r="W158" s="152"/>
      <c r="X158" s="152"/>
      <c r="Y158" s="152"/>
      <c r="Z158" s="153" t="s">
        <v>51</v>
      </c>
      <c r="AA158" s="152"/>
      <c r="AB158" s="152"/>
      <c r="AC158" s="152"/>
      <c r="AD158" s="154"/>
      <c r="AE158" s="154"/>
    </row>
    <row r="159" spans="1:31" x14ac:dyDescent="0.2">
      <c r="A159" s="146"/>
      <c r="B159" s="158"/>
      <c r="C159" s="155"/>
      <c r="D159" s="147"/>
      <c r="E159" s="147"/>
      <c r="F159" s="148" t="s">
        <v>51</v>
      </c>
      <c r="G159" s="149"/>
      <c r="H159" s="148"/>
      <c r="I159" s="147"/>
      <c r="J159" s="147"/>
      <c r="K159" s="150"/>
      <c r="L159" s="150"/>
      <c r="M159" s="156"/>
      <c r="N159" s="156"/>
      <c r="O159" s="156"/>
      <c r="P159" s="154"/>
      <c r="Q159" s="146"/>
      <c r="R159" s="157"/>
      <c r="S159" s="152"/>
      <c r="T159" s="157"/>
      <c r="U159" s="151"/>
      <c r="V159" s="157"/>
      <c r="W159" s="152"/>
      <c r="X159" s="152"/>
      <c r="Y159" s="152"/>
      <c r="Z159" s="153" t="s">
        <v>51</v>
      </c>
      <c r="AA159" s="152"/>
      <c r="AB159" s="152"/>
      <c r="AC159" s="152"/>
      <c r="AD159" s="154"/>
      <c r="AE159" s="154"/>
    </row>
    <row r="160" spans="1:31" x14ac:dyDescent="0.2">
      <c r="A160" s="146"/>
      <c r="B160" s="158"/>
      <c r="C160" s="155"/>
      <c r="D160" s="147"/>
      <c r="E160" s="147"/>
      <c r="F160" s="148" t="s">
        <v>51</v>
      </c>
      <c r="G160" s="149"/>
      <c r="H160" s="148"/>
      <c r="I160" s="147"/>
      <c r="J160" s="147"/>
      <c r="K160" s="150"/>
      <c r="L160" s="150"/>
      <c r="M160" s="156"/>
      <c r="N160" s="156"/>
      <c r="O160" s="156"/>
      <c r="P160" s="154"/>
      <c r="Q160" s="146"/>
      <c r="R160" s="157"/>
      <c r="S160" s="152"/>
      <c r="T160" s="157"/>
      <c r="U160" s="151"/>
      <c r="V160" s="157"/>
      <c r="W160" s="152"/>
      <c r="X160" s="152"/>
      <c r="Y160" s="152"/>
      <c r="Z160" s="153" t="s">
        <v>51</v>
      </c>
      <c r="AA160" s="152"/>
      <c r="AB160" s="152"/>
      <c r="AC160" s="152"/>
      <c r="AD160" s="154"/>
      <c r="AE160" s="154"/>
    </row>
    <row r="161" spans="1:31" x14ac:dyDescent="0.2">
      <c r="A161" s="146"/>
      <c r="B161" s="158"/>
      <c r="C161" s="155"/>
      <c r="D161" s="147"/>
      <c r="E161" s="147"/>
      <c r="F161" s="148" t="s">
        <v>51</v>
      </c>
      <c r="G161" s="149"/>
      <c r="H161" s="148"/>
      <c r="I161" s="147"/>
      <c r="J161" s="147"/>
      <c r="K161" s="150"/>
      <c r="L161" s="150"/>
      <c r="M161" s="156"/>
      <c r="N161" s="156"/>
      <c r="O161" s="156"/>
      <c r="P161" s="154"/>
      <c r="Q161" s="146"/>
      <c r="R161" s="157"/>
      <c r="S161" s="152"/>
      <c r="T161" s="157"/>
      <c r="U161" s="151"/>
      <c r="V161" s="157"/>
      <c r="W161" s="152"/>
      <c r="X161" s="152"/>
      <c r="Y161" s="152"/>
      <c r="Z161" s="153" t="s">
        <v>51</v>
      </c>
      <c r="AA161" s="152"/>
      <c r="AB161" s="152"/>
      <c r="AC161" s="152"/>
      <c r="AD161" s="154"/>
      <c r="AE161" s="154"/>
    </row>
    <row r="162" spans="1:31" x14ac:dyDescent="0.2">
      <c r="A162" s="146"/>
      <c r="B162" s="158"/>
      <c r="C162" s="155"/>
      <c r="D162" s="147"/>
      <c r="E162" s="147"/>
      <c r="F162" s="148" t="s">
        <v>51</v>
      </c>
      <c r="G162" s="149"/>
      <c r="H162" s="148"/>
      <c r="I162" s="147"/>
      <c r="J162" s="147"/>
      <c r="K162" s="150"/>
      <c r="L162" s="150"/>
      <c r="M162" s="156"/>
      <c r="N162" s="156"/>
      <c r="O162" s="156"/>
      <c r="P162" s="154"/>
      <c r="Q162" s="146"/>
      <c r="R162" s="157"/>
      <c r="S162" s="152"/>
      <c r="T162" s="157"/>
      <c r="U162" s="151"/>
      <c r="V162" s="157"/>
      <c r="W162" s="152"/>
      <c r="X162" s="152"/>
      <c r="Y162" s="152"/>
      <c r="Z162" s="153" t="s">
        <v>51</v>
      </c>
      <c r="AA162" s="152"/>
      <c r="AB162" s="152"/>
      <c r="AC162" s="152"/>
      <c r="AD162" s="154"/>
      <c r="AE162" s="154"/>
    </row>
    <row r="163" spans="1:31" x14ac:dyDescent="0.2">
      <c r="A163" s="146"/>
      <c r="B163" s="158"/>
      <c r="C163" s="155"/>
      <c r="D163" s="147"/>
      <c r="E163" s="147"/>
      <c r="F163" s="148" t="s">
        <v>51</v>
      </c>
      <c r="G163" s="149"/>
      <c r="H163" s="148"/>
      <c r="I163" s="147"/>
      <c r="J163" s="147"/>
      <c r="K163" s="150"/>
      <c r="L163" s="150"/>
      <c r="M163" s="156"/>
      <c r="N163" s="156"/>
      <c r="O163" s="156"/>
      <c r="P163" s="154"/>
      <c r="Q163" s="146"/>
      <c r="R163" s="157"/>
      <c r="S163" s="152"/>
      <c r="T163" s="157"/>
      <c r="U163" s="151"/>
      <c r="V163" s="157"/>
      <c r="W163" s="152"/>
      <c r="X163" s="152"/>
      <c r="Y163" s="152"/>
      <c r="Z163" s="153" t="s">
        <v>51</v>
      </c>
      <c r="AA163" s="152"/>
      <c r="AB163" s="152"/>
      <c r="AC163" s="152"/>
      <c r="AD163" s="154"/>
      <c r="AE163" s="154"/>
    </row>
    <row r="164" spans="1:31" x14ac:dyDescent="0.2">
      <c r="A164" s="146"/>
      <c r="B164" s="158"/>
      <c r="C164" s="155"/>
      <c r="D164" s="147"/>
      <c r="E164" s="147"/>
      <c r="F164" s="148" t="s">
        <v>51</v>
      </c>
      <c r="G164" s="149"/>
      <c r="H164" s="148"/>
      <c r="I164" s="147"/>
      <c r="J164" s="147"/>
      <c r="K164" s="150"/>
      <c r="L164" s="150"/>
      <c r="M164" s="156"/>
      <c r="N164" s="156"/>
      <c r="O164" s="156"/>
      <c r="P164" s="154"/>
      <c r="Q164" s="146"/>
      <c r="R164" s="157"/>
      <c r="S164" s="152"/>
      <c r="T164" s="157"/>
      <c r="U164" s="151"/>
      <c r="V164" s="157"/>
      <c r="W164" s="152"/>
      <c r="X164" s="152"/>
      <c r="Y164" s="152"/>
      <c r="Z164" s="153" t="s">
        <v>51</v>
      </c>
      <c r="AA164" s="152"/>
      <c r="AB164" s="152"/>
      <c r="AC164" s="152"/>
      <c r="AD164" s="154"/>
      <c r="AE164" s="154"/>
    </row>
    <row r="165" spans="1:31" x14ac:dyDescent="0.2">
      <c r="A165" s="146"/>
      <c r="B165" s="158"/>
      <c r="C165" s="155"/>
      <c r="D165" s="147"/>
      <c r="E165" s="147"/>
      <c r="F165" s="148" t="s">
        <v>51</v>
      </c>
      <c r="G165" s="149"/>
      <c r="H165" s="148"/>
      <c r="I165" s="147"/>
      <c r="J165" s="147"/>
      <c r="K165" s="150"/>
      <c r="L165" s="150"/>
      <c r="M165" s="156"/>
      <c r="N165" s="156"/>
      <c r="O165" s="156"/>
      <c r="P165" s="154"/>
      <c r="Q165" s="146"/>
      <c r="R165" s="157"/>
      <c r="S165" s="152"/>
      <c r="T165" s="157"/>
      <c r="U165" s="151"/>
      <c r="V165" s="157"/>
      <c r="W165" s="152"/>
      <c r="X165" s="152"/>
      <c r="Y165" s="152"/>
      <c r="Z165" s="153" t="s">
        <v>51</v>
      </c>
      <c r="AA165" s="152"/>
      <c r="AB165" s="152"/>
      <c r="AC165" s="152"/>
      <c r="AD165" s="154"/>
      <c r="AE165" s="154"/>
    </row>
    <row r="166" spans="1:31" x14ac:dyDescent="0.2">
      <c r="A166" s="146"/>
      <c r="B166" s="158"/>
      <c r="C166" s="155"/>
      <c r="D166" s="147"/>
      <c r="E166" s="147"/>
      <c r="F166" s="148" t="s">
        <v>51</v>
      </c>
      <c r="G166" s="149"/>
      <c r="H166" s="148"/>
      <c r="I166" s="147"/>
      <c r="J166" s="147"/>
      <c r="K166" s="150"/>
      <c r="L166" s="150"/>
      <c r="M166" s="156"/>
      <c r="N166" s="156"/>
      <c r="O166" s="156"/>
      <c r="P166" s="154"/>
      <c r="Q166" s="146"/>
      <c r="R166" s="157"/>
      <c r="S166" s="152"/>
      <c r="T166" s="157"/>
      <c r="U166" s="151"/>
      <c r="V166" s="157"/>
      <c r="W166" s="152"/>
      <c r="X166" s="152"/>
      <c r="Y166" s="152"/>
      <c r="Z166" s="153" t="s">
        <v>51</v>
      </c>
      <c r="AA166" s="152"/>
      <c r="AB166" s="152"/>
      <c r="AC166" s="152"/>
      <c r="AD166" s="154"/>
      <c r="AE166" s="154"/>
    </row>
    <row r="167" spans="1:31" x14ac:dyDescent="0.2">
      <c r="A167" s="146"/>
      <c r="B167" s="158"/>
      <c r="C167" s="155"/>
      <c r="D167" s="147"/>
      <c r="E167" s="147"/>
      <c r="F167" s="148" t="s">
        <v>51</v>
      </c>
      <c r="G167" s="149"/>
      <c r="H167" s="148"/>
      <c r="I167" s="147"/>
      <c r="J167" s="147"/>
      <c r="K167" s="150"/>
      <c r="L167" s="150"/>
      <c r="M167" s="156"/>
      <c r="N167" s="156"/>
      <c r="O167" s="156"/>
      <c r="P167" s="154"/>
      <c r="Q167" s="146"/>
      <c r="R167" s="157"/>
      <c r="S167" s="152"/>
      <c r="T167" s="157"/>
      <c r="U167" s="151"/>
      <c r="V167" s="157"/>
      <c r="W167" s="152"/>
      <c r="X167" s="152"/>
      <c r="Y167" s="152"/>
      <c r="Z167" s="153" t="s">
        <v>51</v>
      </c>
      <c r="AA167" s="152"/>
      <c r="AB167" s="152"/>
      <c r="AC167" s="152"/>
      <c r="AD167" s="154"/>
      <c r="AE167" s="154"/>
    </row>
    <row r="168" spans="1:31" x14ac:dyDescent="0.2">
      <c r="A168" s="146"/>
      <c r="B168" s="158"/>
      <c r="C168" s="155"/>
      <c r="D168" s="147"/>
      <c r="E168" s="147"/>
      <c r="F168" s="148" t="s">
        <v>51</v>
      </c>
      <c r="G168" s="149"/>
      <c r="H168" s="148"/>
      <c r="I168" s="147"/>
      <c r="J168" s="147"/>
      <c r="K168" s="150"/>
      <c r="L168" s="150"/>
      <c r="M168" s="156"/>
      <c r="N168" s="156"/>
      <c r="O168" s="156"/>
      <c r="P168" s="154"/>
      <c r="Q168" s="146"/>
      <c r="R168" s="157"/>
      <c r="S168" s="152"/>
      <c r="T168" s="157"/>
      <c r="U168" s="151"/>
      <c r="V168" s="157"/>
      <c r="W168" s="152"/>
      <c r="X168" s="152"/>
      <c r="Y168" s="152"/>
      <c r="Z168" s="153" t="s">
        <v>51</v>
      </c>
      <c r="AA168" s="152"/>
      <c r="AB168" s="152"/>
      <c r="AC168" s="152"/>
      <c r="AD168" s="154"/>
      <c r="AE168" s="154"/>
    </row>
    <row r="169" spans="1:31" x14ac:dyDescent="0.2">
      <c r="A169" s="146"/>
      <c r="B169" s="158"/>
      <c r="C169" s="155"/>
      <c r="D169" s="147"/>
      <c r="E169" s="147"/>
      <c r="F169" s="148" t="s">
        <v>51</v>
      </c>
      <c r="G169" s="149"/>
      <c r="H169" s="148"/>
      <c r="I169" s="147"/>
      <c r="J169" s="147"/>
      <c r="K169" s="150"/>
      <c r="L169" s="150"/>
      <c r="M169" s="156"/>
      <c r="N169" s="156"/>
      <c r="O169" s="156"/>
      <c r="P169" s="154"/>
      <c r="Q169" s="146"/>
      <c r="R169" s="157"/>
      <c r="S169" s="152"/>
      <c r="T169" s="157"/>
      <c r="U169" s="151"/>
      <c r="V169" s="157"/>
      <c r="W169" s="152"/>
      <c r="X169" s="152"/>
      <c r="Y169" s="152"/>
      <c r="Z169" s="153" t="s">
        <v>51</v>
      </c>
      <c r="AA169" s="152"/>
      <c r="AB169" s="152"/>
      <c r="AC169" s="152"/>
      <c r="AD169" s="154"/>
      <c r="AE169" s="154"/>
    </row>
    <row r="170" spans="1:31" x14ac:dyDescent="0.2">
      <c r="A170" s="146"/>
      <c r="B170" s="158"/>
      <c r="C170" s="155"/>
      <c r="D170" s="147"/>
      <c r="E170" s="147"/>
      <c r="F170" s="148" t="s">
        <v>51</v>
      </c>
      <c r="G170" s="149"/>
      <c r="H170" s="148"/>
      <c r="I170" s="147"/>
      <c r="J170" s="147"/>
      <c r="K170" s="150"/>
      <c r="L170" s="150"/>
      <c r="M170" s="156"/>
      <c r="N170" s="156"/>
      <c r="O170" s="156"/>
      <c r="P170" s="154"/>
      <c r="Q170" s="146"/>
      <c r="R170" s="157"/>
      <c r="S170" s="152"/>
      <c r="T170" s="157"/>
      <c r="U170" s="151"/>
      <c r="V170" s="157"/>
      <c r="W170" s="152"/>
      <c r="X170" s="152"/>
      <c r="Y170" s="152"/>
      <c r="Z170" s="153" t="s">
        <v>51</v>
      </c>
      <c r="AA170" s="152"/>
      <c r="AB170" s="152"/>
      <c r="AC170" s="152"/>
      <c r="AD170" s="154"/>
      <c r="AE170" s="154"/>
    </row>
    <row r="171" spans="1:31" x14ac:dyDescent="0.2">
      <c r="A171" s="146"/>
      <c r="B171" s="158"/>
      <c r="C171" s="155"/>
      <c r="D171" s="147"/>
      <c r="E171" s="147"/>
      <c r="F171" s="148" t="s">
        <v>51</v>
      </c>
      <c r="G171" s="149"/>
      <c r="H171" s="148"/>
      <c r="I171" s="147"/>
      <c r="J171" s="147"/>
      <c r="K171" s="150"/>
      <c r="L171" s="150"/>
      <c r="M171" s="156"/>
      <c r="N171" s="156"/>
      <c r="O171" s="156"/>
      <c r="P171" s="154"/>
      <c r="Q171" s="146"/>
      <c r="R171" s="157"/>
      <c r="S171" s="152"/>
      <c r="T171" s="157"/>
      <c r="U171" s="151"/>
      <c r="V171" s="157"/>
      <c r="W171" s="152"/>
      <c r="X171" s="152"/>
      <c r="Y171" s="152"/>
      <c r="Z171" s="153" t="s">
        <v>51</v>
      </c>
      <c r="AA171" s="152"/>
      <c r="AB171" s="152"/>
      <c r="AC171" s="152"/>
      <c r="AD171" s="154"/>
      <c r="AE171" s="154"/>
    </row>
    <row r="172" spans="1:31" x14ac:dyDescent="0.2">
      <c r="A172" s="146"/>
      <c r="B172" s="158"/>
      <c r="C172" s="155"/>
      <c r="D172" s="147"/>
      <c r="E172" s="147"/>
      <c r="F172" s="148" t="s">
        <v>51</v>
      </c>
      <c r="G172" s="149"/>
      <c r="H172" s="148"/>
      <c r="I172" s="147"/>
      <c r="J172" s="147"/>
      <c r="K172" s="150"/>
      <c r="L172" s="150"/>
      <c r="M172" s="156"/>
      <c r="N172" s="156"/>
      <c r="O172" s="156"/>
      <c r="P172" s="154"/>
      <c r="Q172" s="146"/>
      <c r="R172" s="157"/>
      <c r="S172" s="152"/>
      <c r="T172" s="157"/>
      <c r="U172" s="151"/>
      <c r="V172" s="157"/>
      <c r="W172" s="152"/>
      <c r="X172" s="152"/>
      <c r="Y172" s="152"/>
      <c r="Z172" s="153" t="s">
        <v>51</v>
      </c>
      <c r="AA172" s="152"/>
      <c r="AB172" s="152"/>
      <c r="AC172" s="152"/>
      <c r="AD172" s="154"/>
      <c r="AE172" s="154"/>
    </row>
    <row r="173" spans="1:31" x14ac:dyDescent="0.2">
      <c r="A173" s="146"/>
      <c r="B173" s="158"/>
      <c r="C173" s="155"/>
      <c r="D173" s="147"/>
      <c r="E173" s="147"/>
      <c r="F173" s="148" t="s">
        <v>51</v>
      </c>
      <c r="G173" s="149"/>
      <c r="H173" s="148"/>
      <c r="I173" s="147"/>
      <c r="J173" s="147"/>
      <c r="K173" s="150"/>
      <c r="L173" s="150"/>
      <c r="M173" s="156"/>
      <c r="N173" s="156"/>
      <c r="O173" s="156"/>
      <c r="P173" s="154"/>
      <c r="Q173" s="146"/>
      <c r="R173" s="157"/>
      <c r="S173" s="152"/>
      <c r="T173" s="157"/>
      <c r="U173" s="151"/>
      <c r="V173" s="157"/>
      <c r="W173" s="152"/>
      <c r="X173" s="152"/>
      <c r="Y173" s="152"/>
      <c r="Z173" s="153" t="s">
        <v>51</v>
      </c>
      <c r="AA173" s="152"/>
      <c r="AB173" s="152"/>
      <c r="AC173" s="152"/>
      <c r="AD173" s="154"/>
      <c r="AE173" s="154"/>
    </row>
    <row r="174" spans="1:31" x14ac:dyDescent="0.2">
      <c r="A174" s="146"/>
      <c r="B174" s="158"/>
      <c r="C174" s="155"/>
      <c r="D174" s="147"/>
      <c r="E174" s="147"/>
      <c r="F174" s="148" t="s">
        <v>51</v>
      </c>
      <c r="G174" s="149"/>
      <c r="H174" s="148"/>
      <c r="I174" s="147"/>
      <c r="J174" s="147"/>
      <c r="K174" s="150"/>
      <c r="L174" s="150"/>
      <c r="M174" s="156"/>
      <c r="N174" s="156"/>
      <c r="O174" s="156"/>
      <c r="P174" s="154"/>
      <c r="Q174" s="146"/>
      <c r="R174" s="157"/>
      <c r="S174" s="152"/>
      <c r="T174" s="157"/>
      <c r="U174" s="151"/>
      <c r="V174" s="157"/>
      <c r="W174" s="152"/>
      <c r="X174" s="152"/>
      <c r="Y174" s="152"/>
      <c r="Z174" s="153" t="s">
        <v>51</v>
      </c>
      <c r="AA174" s="152"/>
      <c r="AB174" s="152"/>
      <c r="AC174" s="152"/>
      <c r="AD174" s="154"/>
      <c r="AE174" s="154"/>
    </row>
    <row r="175" spans="1:31" x14ac:dyDescent="0.2">
      <c r="A175" s="146"/>
      <c r="B175" s="158"/>
      <c r="C175" s="155"/>
      <c r="D175" s="147"/>
      <c r="E175" s="147"/>
      <c r="F175" s="148" t="s">
        <v>51</v>
      </c>
      <c r="G175" s="149"/>
      <c r="H175" s="148"/>
      <c r="I175" s="147"/>
      <c r="J175" s="147"/>
      <c r="K175" s="150"/>
      <c r="L175" s="150"/>
      <c r="M175" s="156"/>
      <c r="N175" s="156"/>
      <c r="O175" s="156"/>
      <c r="P175" s="154"/>
      <c r="Q175" s="146"/>
      <c r="R175" s="157"/>
      <c r="S175" s="152"/>
      <c r="T175" s="157"/>
      <c r="U175" s="151"/>
      <c r="V175" s="157"/>
      <c r="W175" s="152"/>
      <c r="X175" s="152"/>
      <c r="Y175" s="152"/>
      <c r="Z175" s="153" t="s">
        <v>51</v>
      </c>
      <c r="AA175" s="152"/>
      <c r="AB175" s="152"/>
      <c r="AC175" s="152"/>
      <c r="AD175" s="154"/>
      <c r="AE175" s="154"/>
    </row>
    <row r="176" spans="1:31" x14ac:dyDescent="0.2">
      <c r="A176" s="146"/>
      <c r="B176" s="158"/>
      <c r="C176" s="155"/>
      <c r="D176" s="147"/>
      <c r="E176" s="147"/>
      <c r="F176" s="148" t="s">
        <v>51</v>
      </c>
      <c r="G176" s="149"/>
      <c r="H176" s="148"/>
      <c r="I176" s="147"/>
      <c r="J176" s="147"/>
      <c r="K176" s="150"/>
      <c r="L176" s="150"/>
      <c r="M176" s="156"/>
      <c r="N176" s="156"/>
      <c r="O176" s="156"/>
      <c r="P176" s="154"/>
      <c r="Q176" s="146"/>
      <c r="R176" s="157"/>
      <c r="S176" s="152"/>
      <c r="T176" s="157"/>
      <c r="U176" s="151"/>
      <c r="V176" s="157"/>
      <c r="W176" s="152"/>
      <c r="X176" s="152"/>
      <c r="Y176" s="152"/>
      <c r="Z176" s="153" t="s">
        <v>51</v>
      </c>
      <c r="AA176" s="152"/>
      <c r="AB176" s="152"/>
      <c r="AC176" s="152"/>
      <c r="AD176" s="154"/>
      <c r="AE176" s="154"/>
    </row>
    <row r="177" spans="1:31" x14ac:dyDescent="0.2">
      <c r="A177" s="146"/>
      <c r="B177" s="158"/>
      <c r="C177" s="155"/>
      <c r="D177" s="147"/>
      <c r="E177" s="147"/>
      <c r="F177" s="148" t="s">
        <v>51</v>
      </c>
      <c r="G177" s="149"/>
      <c r="H177" s="148"/>
      <c r="I177" s="147"/>
      <c r="J177" s="147"/>
      <c r="K177" s="150"/>
      <c r="L177" s="150"/>
      <c r="M177" s="156"/>
      <c r="N177" s="156"/>
      <c r="O177" s="156"/>
      <c r="P177" s="154"/>
      <c r="Q177" s="146"/>
      <c r="R177" s="157"/>
      <c r="S177" s="152"/>
      <c r="T177" s="157"/>
      <c r="U177" s="151"/>
      <c r="V177" s="157"/>
      <c r="W177" s="152"/>
      <c r="X177" s="152"/>
      <c r="Y177" s="152"/>
      <c r="Z177" s="153" t="s">
        <v>51</v>
      </c>
      <c r="AA177" s="152"/>
      <c r="AB177" s="152"/>
      <c r="AC177" s="152"/>
      <c r="AD177" s="154"/>
      <c r="AE177" s="154"/>
    </row>
    <row r="178" spans="1:31" x14ac:dyDescent="0.2">
      <c r="A178" s="146"/>
      <c r="B178" s="158"/>
      <c r="C178" s="155"/>
      <c r="D178" s="147"/>
      <c r="E178" s="147"/>
      <c r="F178" s="148" t="s">
        <v>51</v>
      </c>
      <c r="G178" s="149"/>
      <c r="H178" s="148"/>
      <c r="I178" s="147"/>
      <c r="J178" s="147"/>
      <c r="K178" s="150"/>
      <c r="L178" s="150"/>
      <c r="M178" s="156"/>
      <c r="N178" s="156"/>
      <c r="O178" s="156"/>
      <c r="P178" s="154"/>
      <c r="Q178" s="146"/>
      <c r="R178" s="157"/>
      <c r="S178" s="152"/>
      <c r="T178" s="157"/>
      <c r="U178" s="151"/>
      <c r="V178" s="157"/>
      <c r="W178" s="152"/>
      <c r="X178" s="152"/>
      <c r="Y178" s="152"/>
      <c r="Z178" s="153" t="s">
        <v>51</v>
      </c>
      <c r="AA178" s="152"/>
      <c r="AB178" s="152"/>
      <c r="AC178" s="152"/>
      <c r="AD178" s="154"/>
      <c r="AE178" s="154"/>
    </row>
    <row r="179" spans="1:31" x14ac:dyDescent="0.2">
      <c r="A179" s="146"/>
      <c r="B179" s="158"/>
      <c r="C179" s="155"/>
      <c r="D179" s="147"/>
      <c r="E179" s="147"/>
      <c r="F179" s="148" t="s">
        <v>51</v>
      </c>
      <c r="G179" s="149"/>
      <c r="H179" s="148"/>
      <c r="I179" s="147"/>
      <c r="J179" s="147"/>
      <c r="K179" s="150"/>
      <c r="L179" s="150"/>
      <c r="M179" s="156"/>
      <c r="N179" s="156"/>
      <c r="O179" s="156"/>
      <c r="P179" s="154"/>
      <c r="Q179" s="146"/>
      <c r="R179" s="157"/>
      <c r="S179" s="152"/>
      <c r="T179" s="157"/>
      <c r="U179" s="151"/>
      <c r="V179" s="157"/>
      <c r="W179" s="152"/>
      <c r="X179" s="152"/>
      <c r="Y179" s="152"/>
      <c r="Z179" s="153" t="s">
        <v>51</v>
      </c>
      <c r="AA179" s="152"/>
      <c r="AB179" s="152"/>
      <c r="AC179" s="152"/>
      <c r="AD179" s="154"/>
      <c r="AE179" s="154"/>
    </row>
    <row r="180" spans="1:31" x14ac:dyDescent="0.2">
      <c r="A180" s="146"/>
      <c r="B180" s="158"/>
      <c r="C180" s="155"/>
      <c r="D180" s="147"/>
      <c r="E180" s="147"/>
      <c r="F180" s="148" t="s">
        <v>51</v>
      </c>
      <c r="G180" s="149"/>
      <c r="H180" s="148"/>
      <c r="I180" s="147"/>
      <c r="J180" s="147"/>
      <c r="K180" s="150"/>
      <c r="L180" s="150"/>
      <c r="M180" s="156"/>
      <c r="N180" s="156"/>
      <c r="O180" s="156"/>
      <c r="P180" s="154"/>
      <c r="Q180" s="146"/>
      <c r="R180" s="157"/>
      <c r="S180" s="152"/>
      <c r="T180" s="157"/>
      <c r="U180" s="151"/>
      <c r="V180" s="157"/>
      <c r="W180" s="152"/>
      <c r="X180" s="152"/>
      <c r="Y180" s="152"/>
      <c r="Z180" s="153" t="s">
        <v>51</v>
      </c>
      <c r="AA180" s="152"/>
      <c r="AB180" s="152"/>
      <c r="AC180" s="152"/>
      <c r="AD180" s="154"/>
      <c r="AE180" s="154"/>
    </row>
    <row r="181" spans="1:31" x14ac:dyDescent="0.2">
      <c r="A181" s="146"/>
      <c r="B181" s="158"/>
      <c r="C181" s="155"/>
      <c r="D181" s="147"/>
      <c r="E181" s="147"/>
      <c r="F181" s="148" t="s">
        <v>51</v>
      </c>
      <c r="G181" s="149"/>
      <c r="H181" s="148"/>
      <c r="I181" s="147"/>
      <c r="J181" s="147"/>
      <c r="K181" s="150"/>
      <c r="L181" s="150"/>
      <c r="M181" s="156"/>
      <c r="N181" s="156"/>
      <c r="O181" s="156"/>
      <c r="P181" s="154"/>
      <c r="Q181" s="146"/>
      <c r="R181" s="157"/>
      <c r="S181" s="152"/>
      <c r="T181" s="157"/>
      <c r="U181" s="151"/>
      <c r="V181" s="157"/>
      <c r="W181" s="152"/>
      <c r="X181" s="152"/>
      <c r="Y181" s="152"/>
      <c r="Z181" s="153" t="s">
        <v>51</v>
      </c>
      <c r="AA181" s="152"/>
      <c r="AB181" s="152"/>
      <c r="AC181" s="152"/>
      <c r="AD181" s="154"/>
      <c r="AE181" s="154"/>
    </row>
    <row r="182" spans="1:31" x14ac:dyDescent="0.2">
      <c r="A182" s="146"/>
      <c r="B182" s="158"/>
      <c r="C182" s="155"/>
      <c r="D182" s="147"/>
      <c r="E182" s="147"/>
      <c r="F182" s="148" t="s">
        <v>51</v>
      </c>
      <c r="G182" s="149"/>
      <c r="H182" s="148"/>
      <c r="I182" s="147"/>
      <c r="J182" s="147"/>
      <c r="K182" s="150"/>
      <c r="L182" s="150"/>
      <c r="M182" s="156"/>
      <c r="N182" s="156"/>
      <c r="O182" s="156"/>
      <c r="P182" s="154"/>
      <c r="Q182" s="146"/>
      <c r="R182" s="157"/>
      <c r="S182" s="152"/>
      <c r="T182" s="157"/>
      <c r="U182" s="151"/>
      <c r="V182" s="157"/>
      <c r="W182" s="152"/>
      <c r="X182" s="152"/>
      <c r="Y182" s="152"/>
      <c r="Z182" s="153" t="s">
        <v>51</v>
      </c>
      <c r="AA182" s="152"/>
      <c r="AB182" s="152"/>
      <c r="AC182" s="152"/>
      <c r="AD182" s="154"/>
      <c r="AE182" s="154"/>
    </row>
    <row r="183" spans="1:31" x14ac:dyDescent="0.2">
      <c r="A183" s="146"/>
      <c r="B183" s="158"/>
      <c r="C183" s="155"/>
      <c r="D183" s="147"/>
      <c r="E183" s="147"/>
      <c r="F183" s="148" t="s">
        <v>51</v>
      </c>
      <c r="G183" s="149"/>
      <c r="H183" s="148"/>
      <c r="I183" s="147"/>
      <c r="J183" s="147"/>
      <c r="K183" s="150"/>
      <c r="L183" s="150"/>
      <c r="M183" s="156"/>
      <c r="N183" s="156"/>
      <c r="O183" s="156"/>
      <c r="P183" s="154"/>
      <c r="Q183" s="146"/>
      <c r="R183" s="157"/>
      <c r="S183" s="152"/>
      <c r="T183" s="157"/>
      <c r="U183" s="151"/>
      <c r="V183" s="157"/>
      <c r="W183" s="152"/>
      <c r="X183" s="152"/>
      <c r="Y183" s="152"/>
      <c r="Z183" s="153" t="s">
        <v>51</v>
      </c>
      <c r="AA183" s="152"/>
      <c r="AB183" s="152"/>
      <c r="AC183" s="152"/>
      <c r="AD183" s="154"/>
      <c r="AE183" s="154"/>
    </row>
  </sheetData>
  <sheetProtection selectLockedCells="1"/>
  <mergeCells count="16">
    <mergeCell ref="K6:K8"/>
    <mergeCell ref="L6:L8"/>
    <mergeCell ref="G12:H12"/>
    <mergeCell ref="B2:B6"/>
    <mergeCell ref="E2:F3"/>
    <mergeCell ref="I6:I8"/>
    <mergeCell ref="J6:J8"/>
    <mergeCell ref="A26:AE28"/>
    <mergeCell ref="A13:AE15"/>
    <mergeCell ref="A39:AE41"/>
    <mergeCell ref="W12:AC12"/>
    <mergeCell ref="I9:I10"/>
    <mergeCell ref="J9:J10"/>
    <mergeCell ref="K9:K10"/>
    <mergeCell ref="L9:L10"/>
    <mergeCell ref="T12:V12"/>
  </mergeCells>
  <phoneticPr fontId="47" type="noConversion"/>
  <dataValidations count="4">
    <dataValidation type="list" allowBlank="1" showInputMessage="1" showErrorMessage="1" sqref="R16:R25 R29:R38 R42:R104">
      <formula1>"TY5,TY4,TY3,TY2,TY1,NIMO"</formula1>
    </dataValidation>
    <dataValidation type="list" allowBlank="1" showInputMessage="1" showErrorMessage="1" sqref="S16:S25 S29:S38 S42:S104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AD16:AE25 AD29:AE38 AD42:AE104">
      <formula1>"Yes, No"</formula1>
    </dataValidation>
    <dataValidation type="list" allowBlank="1" showInputMessage="1" showErrorMessage="1" sqref="G16:G25 G42:G183 G29:G38">
      <formula1>"TDX,SUX,LIX"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100"/>
  <sheetViews>
    <sheetView workbookViewId="0">
      <pane xSplit="4" topLeftCell="E1" activePane="topRight" state="frozen"/>
      <selection activeCell="A6" sqref="A6"/>
      <selection pane="topRight" activeCell="H13" sqref="H13"/>
    </sheetView>
  </sheetViews>
  <sheetFormatPr defaultRowHeight="12.75" x14ac:dyDescent="0.2"/>
  <cols>
    <col min="2" max="2" width="27.7109375" customWidth="1"/>
  </cols>
  <sheetData>
    <row r="1" spans="1:28" ht="13.5" thickBot="1" x14ac:dyDescent="0.25"/>
    <row r="2" spans="1:28" ht="13.5" customHeight="1" thickTop="1" x14ac:dyDescent="0.2">
      <c r="B2" s="955" t="s">
        <v>107</v>
      </c>
      <c r="C2" s="956"/>
      <c r="D2" s="957"/>
      <c r="G2" s="970" t="s">
        <v>106</v>
      </c>
      <c r="H2" s="971"/>
    </row>
    <row r="3" spans="1:28" ht="12.75" customHeight="1" x14ac:dyDescent="0.2">
      <c r="B3" s="958"/>
      <c r="C3" s="959"/>
      <c r="D3" s="960"/>
      <c r="G3" s="972"/>
      <c r="H3" s="973"/>
    </row>
    <row r="4" spans="1:28" ht="12.75" customHeight="1" x14ac:dyDescent="0.2">
      <c r="B4" s="958"/>
      <c r="C4" s="959"/>
      <c r="D4" s="960"/>
      <c r="G4" s="477" t="s">
        <v>63</v>
      </c>
      <c r="H4" s="476">
        <f>COUNTIF(G13:G100,"TDX")</f>
        <v>0</v>
      </c>
    </row>
    <row r="5" spans="1:28" ht="12.75" customHeight="1" x14ac:dyDescent="0.2">
      <c r="B5" s="958"/>
      <c r="C5" s="959"/>
      <c r="D5" s="960"/>
      <c r="G5" s="477" t="s">
        <v>77</v>
      </c>
      <c r="H5" s="476">
        <f>COUNTIF(G13:G100,"sux")</f>
        <v>0</v>
      </c>
    </row>
    <row r="6" spans="1:28" ht="13.5" customHeight="1" thickBot="1" x14ac:dyDescent="0.25">
      <c r="B6" s="961"/>
      <c r="C6" s="962"/>
      <c r="D6" s="963"/>
      <c r="G6" s="477" t="s">
        <v>64</v>
      </c>
      <c r="H6" s="476">
        <f>COUNTIF(G13:G100,"LIX")</f>
        <v>0</v>
      </c>
    </row>
    <row r="7" spans="1:28" ht="13.5" thickTop="1" x14ac:dyDescent="0.2"/>
    <row r="9" spans="1:28" x14ac:dyDescent="0.2">
      <c r="B9" s="964" t="s">
        <v>108</v>
      </c>
      <c r="C9" s="965"/>
      <c r="D9" s="966"/>
    </row>
    <row r="10" spans="1:28" x14ac:dyDescent="0.2">
      <c r="B10" s="967" t="s">
        <v>109</v>
      </c>
      <c r="C10" s="968"/>
      <c r="D10" s="969"/>
    </row>
    <row r="11" spans="1:28" ht="13.5" thickBot="1" x14ac:dyDescent="0.25"/>
    <row r="12" spans="1:28" ht="36" customHeight="1" thickTop="1" thickBot="1" x14ac:dyDescent="0.25">
      <c r="A12" s="349" t="s">
        <v>0</v>
      </c>
      <c r="B12" s="350" t="s">
        <v>1</v>
      </c>
      <c r="C12" s="351" t="s">
        <v>26</v>
      </c>
      <c r="D12" s="352" t="s">
        <v>2</v>
      </c>
      <c r="E12" s="352" t="s">
        <v>15</v>
      </c>
      <c r="F12" s="352" t="s">
        <v>110</v>
      </c>
      <c r="G12" s="946" t="s">
        <v>5</v>
      </c>
      <c r="H12" s="947"/>
      <c r="I12" s="566" t="s">
        <v>169</v>
      </c>
      <c r="J12" s="566" t="s">
        <v>170</v>
      </c>
      <c r="K12" s="567" t="s">
        <v>169</v>
      </c>
      <c r="L12" s="567" t="s">
        <v>171</v>
      </c>
      <c r="M12" s="352" t="s">
        <v>7</v>
      </c>
      <c r="N12" s="353" t="s">
        <v>16</v>
      </c>
      <c r="O12" s="353" t="s">
        <v>17</v>
      </c>
      <c r="P12" s="354" t="s">
        <v>19</v>
      </c>
      <c r="Q12" s="948" t="s">
        <v>20</v>
      </c>
      <c r="R12" s="949"/>
      <c r="S12" s="950"/>
      <c r="T12" s="951" t="s">
        <v>21</v>
      </c>
      <c r="U12" s="952"/>
      <c r="V12" s="952"/>
      <c r="W12" s="952"/>
      <c r="X12" s="953"/>
      <c r="Y12" s="953"/>
      <c r="Z12" s="954"/>
      <c r="AA12" s="355" t="s">
        <v>28</v>
      </c>
      <c r="AB12" s="355" t="s">
        <v>27</v>
      </c>
    </row>
    <row r="13" spans="1:28" ht="15" customHeight="1" thickTop="1" x14ac:dyDescent="0.2">
      <c r="F13" t="str">
        <f>IF(B14="","",F18+1)</f>
        <v/>
      </c>
      <c r="N13">
        <f>IF((J13+L13)&gt;5000,"G",IF((J13+L13)&gt;1000,"F", IF((J13+L13)&gt;300,"E",IF((J13+L13)&gt;100,"D",IF((J13+L13)&gt;10,"C",IF((J13+L13)&gt;0.3,"B",IF((J13+L13)&gt;0,"A",)))))))</f>
        <v>0</v>
      </c>
      <c r="W13" s="177" t="s">
        <v>114</v>
      </c>
    </row>
    <row r="14" spans="1:28" x14ac:dyDescent="0.2">
      <c r="F14" t="str">
        <f>IF(B14="","",F13+1)</f>
        <v/>
      </c>
      <c r="N14">
        <f t="shared" ref="N14:N77" si="0">IF((J14+L14)&gt;5000,"G",IF((J14+L14)&gt;1000,"F", IF((J14+L14)&gt;300,"E",IF((J14+L14)&gt;100,"D",IF((J14+L14)&gt;10,"C",IF((J14+L14)&gt;0.3,"B",IF((J14+L14)&gt;0,"A",)))))))</f>
        <v>0</v>
      </c>
      <c r="W14" s="177" t="s">
        <v>114</v>
      </c>
    </row>
    <row r="15" spans="1:28" x14ac:dyDescent="0.2">
      <c r="F15" t="str">
        <f t="shared" ref="F15:F78" si="1">IF(B15="","",F14+1)</f>
        <v/>
      </c>
      <c r="N15">
        <f t="shared" si="0"/>
        <v>0</v>
      </c>
      <c r="W15" s="177" t="s">
        <v>114</v>
      </c>
    </row>
    <row r="16" spans="1:28" x14ac:dyDescent="0.2">
      <c r="F16" t="str">
        <f t="shared" si="1"/>
        <v/>
      </c>
      <c r="N16">
        <f t="shared" si="0"/>
        <v>0</v>
      </c>
      <c r="W16" s="177" t="s">
        <v>114</v>
      </c>
    </row>
    <row r="17" spans="6:23" x14ac:dyDescent="0.2">
      <c r="F17" t="str">
        <f t="shared" si="1"/>
        <v/>
      </c>
      <c r="N17">
        <f t="shared" si="0"/>
        <v>0</v>
      </c>
      <c r="W17" s="177" t="s">
        <v>114</v>
      </c>
    </row>
    <row r="18" spans="6:23" x14ac:dyDescent="0.2">
      <c r="F18" t="str">
        <f t="shared" si="1"/>
        <v/>
      </c>
      <c r="N18">
        <f t="shared" si="0"/>
        <v>0</v>
      </c>
      <c r="W18" s="177" t="s">
        <v>114</v>
      </c>
    </row>
    <row r="19" spans="6:23" x14ac:dyDescent="0.2">
      <c r="F19" t="str">
        <f t="shared" si="1"/>
        <v/>
      </c>
      <c r="N19">
        <f t="shared" si="0"/>
        <v>0</v>
      </c>
      <c r="W19" s="177" t="s">
        <v>114</v>
      </c>
    </row>
    <row r="20" spans="6:23" x14ac:dyDescent="0.2">
      <c r="F20" t="str">
        <f t="shared" si="1"/>
        <v/>
      </c>
      <c r="N20">
        <f t="shared" si="0"/>
        <v>0</v>
      </c>
      <c r="W20" s="177" t="s">
        <v>114</v>
      </c>
    </row>
    <row r="21" spans="6:23" x14ac:dyDescent="0.2">
      <c r="F21" t="str">
        <f t="shared" si="1"/>
        <v/>
      </c>
      <c r="N21">
        <f t="shared" si="0"/>
        <v>0</v>
      </c>
      <c r="W21" s="177" t="s">
        <v>114</v>
      </c>
    </row>
    <row r="22" spans="6:23" x14ac:dyDescent="0.2">
      <c r="F22" t="str">
        <f t="shared" si="1"/>
        <v/>
      </c>
      <c r="N22">
        <f t="shared" si="0"/>
        <v>0</v>
      </c>
      <c r="W22" s="177" t="s">
        <v>114</v>
      </c>
    </row>
    <row r="23" spans="6:23" x14ac:dyDescent="0.2">
      <c r="F23" t="str">
        <f t="shared" si="1"/>
        <v/>
      </c>
      <c r="N23">
        <f t="shared" si="0"/>
        <v>0</v>
      </c>
      <c r="W23" s="177" t="s">
        <v>114</v>
      </c>
    </row>
    <row r="24" spans="6:23" x14ac:dyDescent="0.2">
      <c r="F24" t="str">
        <f t="shared" si="1"/>
        <v/>
      </c>
      <c r="N24">
        <f t="shared" si="0"/>
        <v>0</v>
      </c>
      <c r="W24" s="177" t="s">
        <v>114</v>
      </c>
    </row>
    <row r="25" spans="6:23" x14ac:dyDescent="0.2">
      <c r="F25" t="str">
        <f t="shared" si="1"/>
        <v/>
      </c>
      <c r="N25">
        <f t="shared" si="0"/>
        <v>0</v>
      </c>
      <c r="W25" s="177" t="s">
        <v>114</v>
      </c>
    </row>
    <row r="26" spans="6:23" x14ac:dyDescent="0.2">
      <c r="F26" t="str">
        <f t="shared" si="1"/>
        <v/>
      </c>
      <c r="N26">
        <f t="shared" si="0"/>
        <v>0</v>
      </c>
      <c r="W26" s="177" t="s">
        <v>114</v>
      </c>
    </row>
    <row r="27" spans="6:23" x14ac:dyDescent="0.2">
      <c r="F27" t="str">
        <f t="shared" si="1"/>
        <v/>
      </c>
      <c r="N27">
        <f t="shared" si="0"/>
        <v>0</v>
      </c>
      <c r="W27" s="177" t="s">
        <v>114</v>
      </c>
    </row>
    <row r="28" spans="6:23" x14ac:dyDescent="0.2">
      <c r="F28" t="str">
        <f t="shared" si="1"/>
        <v/>
      </c>
      <c r="N28">
        <f t="shared" si="0"/>
        <v>0</v>
      </c>
      <c r="W28" s="177" t="s">
        <v>114</v>
      </c>
    </row>
    <row r="29" spans="6:23" x14ac:dyDescent="0.2">
      <c r="F29" t="str">
        <f t="shared" si="1"/>
        <v/>
      </c>
      <c r="N29">
        <f t="shared" si="0"/>
        <v>0</v>
      </c>
      <c r="W29" s="177" t="s">
        <v>114</v>
      </c>
    </row>
    <row r="30" spans="6:23" x14ac:dyDescent="0.2">
      <c r="F30" t="str">
        <f t="shared" si="1"/>
        <v/>
      </c>
      <c r="N30">
        <f t="shared" si="0"/>
        <v>0</v>
      </c>
      <c r="W30" s="177" t="s">
        <v>114</v>
      </c>
    </row>
    <row r="31" spans="6:23" x14ac:dyDescent="0.2">
      <c r="F31" t="str">
        <f t="shared" si="1"/>
        <v/>
      </c>
      <c r="N31">
        <f t="shared" si="0"/>
        <v>0</v>
      </c>
      <c r="W31" s="177" t="s">
        <v>114</v>
      </c>
    </row>
    <row r="32" spans="6:23" x14ac:dyDescent="0.2">
      <c r="F32" t="str">
        <f t="shared" si="1"/>
        <v/>
      </c>
      <c r="N32">
        <f t="shared" si="0"/>
        <v>0</v>
      </c>
      <c r="W32" s="177" t="s">
        <v>114</v>
      </c>
    </row>
    <row r="33" spans="6:23" x14ac:dyDescent="0.2">
      <c r="F33" t="str">
        <f t="shared" si="1"/>
        <v/>
      </c>
      <c r="N33">
        <f t="shared" si="0"/>
        <v>0</v>
      </c>
      <c r="W33" s="177" t="s">
        <v>114</v>
      </c>
    </row>
    <row r="34" spans="6:23" x14ac:dyDescent="0.2">
      <c r="F34" t="str">
        <f t="shared" si="1"/>
        <v/>
      </c>
      <c r="N34">
        <f t="shared" si="0"/>
        <v>0</v>
      </c>
      <c r="W34" s="177" t="s">
        <v>114</v>
      </c>
    </row>
    <row r="35" spans="6:23" x14ac:dyDescent="0.2">
      <c r="F35" t="str">
        <f t="shared" si="1"/>
        <v/>
      </c>
      <c r="N35">
        <f t="shared" si="0"/>
        <v>0</v>
      </c>
      <c r="W35" s="177" t="s">
        <v>114</v>
      </c>
    </row>
    <row r="36" spans="6:23" x14ac:dyDescent="0.2">
      <c r="F36" t="str">
        <f t="shared" si="1"/>
        <v/>
      </c>
      <c r="N36">
        <f t="shared" si="0"/>
        <v>0</v>
      </c>
      <c r="W36" s="177" t="s">
        <v>114</v>
      </c>
    </row>
    <row r="37" spans="6:23" x14ac:dyDescent="0.2">
      <c r="F37" t="str">
        <f t="shared" si="1"/>
        <v/>
      </c>
      <c r="N37">
        <f t="shared" si="0"/>
        <v>0</v>
      </c>
      <c r="W37" s="177" t="s">
        <v>114</v>
      </c>
    </row>
    <row r="38" spans="6:23" x14ac:dyDescent="0.2">
      <c r="F38" t="str">
        <f t="shared" si="1"/>
        <v/>
      </c>
      <c r="N38">
        <f t="shared" si="0"/>
        <v>0</v>
      </c>
      <c r="W38" s="177" t="s">
        <v>114</v>
      </c>
    </row>
    <row r="39" spans="6:23" x14ac:dyDescent="0.2">
      <c r="F39" t="str">
        <f t="shared" si="1"/>
        <v/>
      </c>
      <c r="N39">
        <f t="shared" si="0"/>
        <v>0</v>
      </c>
      <c r="W39" s="177" t="s">
        <v>114</v>
      </c>
    </row>
    <row r="40" spans="6:23" x14ac:dyDescent="0.2">
      <c r="F40" t="str">
        <f t="shared" si="1"/>
        <v/>
      </c>
      <c r="N40">
        <f t="shared" si="0"/>
        <v>0</v>
      </c>
      <c r="W40" s="177" t="s">
        <v>114</v>
      </c>
    </row>
    <row r="41" spans="6:23" x14ac:dyDescent="0.2">
      <c r="F41" t="str">
        <f t="shared" si="1"/>
        <v/>
      </c>
      <c r="N41">
        <f t="shared" si="0"/>
        <v>0</v>
      </c>
      <c r="W41" s="177" t="s">
        <v>114</v>
      </c>
    </row>
    <row r="42" spans="6:23" x14ac:dyDescent="0.2">
      <c r="F42" t="str">
        <f t="shared" si="1"/>
        <v/>
      </c>
      <c r="N42">
        <f t="shared" si="0"/>
        <v>0</v>
      </c>
      <c r="W42" s="177" t="s">
        <v>114</v>
      </c>
    </row>
    <row r="43" spans="6:23" x14ac:dyDescent="0.2">
      <c r="F43" t="str">
        <f t="shared" si="1"/>
        <v/>
      </c>
      <c r="N43">
        <f t="shared" si="0"/>
        <v>0</v>
      </c>
      <c r="W43" s="177" t="s">
        <v>114</v>
      </c>
    </row>
    <row r="44" spans="6:23" x14ac:dyDescent="0.2">
      <c r="F44" t="str">
        <f t="shared" si="1"/>
        <v/>
      </c>
      <c r="N44">
        <f t="shared" si="0"/>
        <v>0</v>
      </c>
      <c r="W44" s="177" t="s">
        <v>114</v>
      </c>
    </row>
    <row r="45" spans="6:23" x14ac:dyDescent="0.2">
      <c r="F45" t="str">
        <f t="shared" si="1"/>
        <v/>
      </c>
      <c r="N45">
        <f t="shared" si="0"/>
        <v>0</v>
      </c>
      <c r="W45" s="177" t="s">
        <v>114</v>
      </c>
    </row>
    <row r="46" spans="6:23" x14ac:dyDescent="0.2">
      <c r="F46" t="str">
        <f t="shared" si="1"/>
        <v/>
      </c>
      <c r="N46">
        <f t="shared" si="0"/>
        <v>0</v>
      </c>
      <c r="W46" s="177" t="s">
        <v>114</v>
      </c>
    </row>
    <row r="47" spans="6:23" x14ac:dyDescent="0.2">
      <c r="F47" t="str">
        <f t="shared" si="1"/>
        <v/>
      </c>
      <c r="N47">
        <f t="shared" si="0"/>
        <v>0</v>
      </c>
      <c r="W47" s="177" t="s">
        <v>114</v>
      </c>
    </row>
    <row r="48" spans="6:23" x14ac:dyDescent="0.2">
      <c r="F48" t="str">
        <f t="shared" si="1"/>
        <v/>
      </c>
      <c r="N48">
        <f t="shared" si="0"/>
        <v>0</v>
      </c>
      <c r="W48" s="177" t="s">
        <v>114</v>
      </c>
    </row>
    <row r="49" spans="6:23" x14ac:dyDescent="0.2">
      <c r="F49" t="str">
        <f t="shared" si="1"/>
        <v/>
      </c>
      <c r="N49">
        <f t="shared" si="0"/>
        <v>0</v>
      </c>
      <c r="W49" s="177" t="s">
        <v>114</v>
      </c>
    </row>
    <row r="50" spans="6:23" x14ac:dyDescent="0.2">
      <c r="F50" t="str">
        <f t="shared" si="1"/>
        <v/>
      </c>
      <c r="N50">
        <f t="shared" si="0"/>
        <v>0</v>
      </c>
      <c r="W50" s="177" t="s">
        <v>114</v>
      </c>
    </row>
    <row r="51" spans="6:23" x14ac:dyDescent="0.2">
      <c r="F51" t="str">
        <f t="shared" si="1"/>
        <v/>
      </c>
      <c r="N51">
        <f t="shared" si="0"/>
        <v>0</v>
      </c>
      <c r="W51" s="177" t="s">
        <v>114</v>
      </c>
    </row>
    <row r="52" spans="6:23" x14ac:dyDescent="0.2">
      <c r="F52" t="str">
        <f t="shared" si="1"/>
        <v/>
      </c>
      <c r="N52">
        <f t="shared" si="0"/>
        <v>0</v>
      </c>
      <c r="W52" s="177" t="s">
        <v>114</v>
      </c>
    </row>
    <row r="53" spans="6:23" x14ac:dyDescent="0.2">
      <c r="F53" t="str">
        <f t="shared" si="1"/>
        <v/>
      </c>
      <c r="N53">
        <f t="shared" si="0"/>
        <v>0</v>
      </c>
      <c r="W53" s="177" t="s">
        <v>114</v>
      </c>
    </row>
    <row r="54" spans="6:23" x14ac:dyDescent="0.2">
      <c r="F54" t="str">
        <f t="shared" si="1"/>
        <v/>
      </c>
      <c r="N54">
        <f t="shared" si="0"/>
        <v>0</v>
      </c>
      <c r="W54" s="177" t="s">
        <v>114</v>
      </c>
    </row>
    <row r="55" spans="6:23" x14ac:dyDescent="0.2">
      <c r="F55" t="str">
        <f t="shared" si="1"/>
        <v/>
      </c>
      <c r="N55">
        <f t="shared" si="0"/>
        <v>0</v>
      </c>
      <c r="W55" s="177" t="s">
        <v>114</v>
      </c>
    </row>
    <row r="56" spans="6:23" x14ac:dyDescent="0.2">
      <c r="F56" t="str">
        <f t="shared" si="1"/>
        <v/>
      </c>
      <c r="N56">
        <f t="shared" si="0"/>
        <v>0</v>
      </c>
      <c r="W56" s="177" t="s">
        <v>114</v>
      </c>
    </row>
    <row r="57" spans="6:23" x14ac:dyDescent="0.2">
      <c r="F57" t="str">
        <f t="shared" si="1"/>
        <v/>
      </c>
      <c r="N57">
        <f t="shared" si="0"/>
        <v>0</v>
      </c>
      <c r="W57" s="177" t="s">
        <v>114</v>
      </c>
    </row>
    <row r="58" spans="6:23" x14ac:dyDescent="0.2">
      <c r="F58" t="str">
        <f t="shared" si="1"/>
        <v/>
      </c>
      <c r="N58">
        <f t="shared" si="0"/>
        <v>0</v>
      </c>
      <c r="W58" s="177" t="s">
        <v>114</v>
      </c>
    </row>
    <row r="59" spans="6:23" x14ac:dyDescent="0.2">
      <c r="F59" t="str">
        <f t="shared" si="1"/>
        <v/>
      </c>
      <c r="N59">
        <f t="shared" si="0"/>
        <v>0</v>
      </c>
      <c r="W59" s="177" t="s">
        <v>114</v>
      </c>
    </row>
    <row r="60" spans="6:23" x14ac:dyDescent="0.2">
      <c r="F60" t="str">
        <f t="shared" si="1"/>
        <v/>
      </c>
      <c r="N60">
        <f t="shared" si="0"/>
        <v>0</v>
      </c>
      <c r="W60" s="177" t="s">
        <v>114</v>
      </c>
    </row>
    <row r="61" spans="6:23" x14ac:dyDescent="0.2">
      <c r="F61" t="str">
        <f t="shared" si="1"/>
        <v/>
      </c>
      <c r="N61">
        <f t="shared" si="0"/>
        <v>0</v>
      </c>
      <c r="W61" s="177" t="s">
        <v>114</v>
      </c>
    </row>
    <row r="62" spans="6:23" x14ac:dyDescent="0.2">
      <c r="F62" t="str">
        <f t="shared" si="1"/>
        <v/>
      </c>
      <c r="N62">
        <f t="shared" si="0"/>
        <v>0</v>
      </c>
      <c r="W62" s="177" t="s">
        <v>114</v>
      </c>
    </row>
    <row r="63" spans="6:23" x14ac:dyDescent="0.2">
      <c r="F63" t="str">
        <f t="shared" si="1"/>
        <v/>
      </c>
      <c r="N63">
        <f t="shared" si="0"/>
        <v>0</v>
      </c>
      <c r="W63" s="177" t="s">
        <v>114</v>
      </c>
    </row>
    <row r="64" spans="6:23" x14ac:dyDescent="0.2">
      <c r="F64" t="str">
        <f t="shared" si="1"/>
        <v/>
      </c>
      <c r="N64">
        <f t="shared" si="0"/>
        <v>0</v>
      </c>
      <c r="W64" s="177" t="s">
        <v>114</v>
      </c>
    </row>
    <row r="65" spans="6:23" x14ac:dyDescent="0.2">
      <c r="F65" t="str">
        <f t="shared" si="1"/>
        <v/>
      </c>
      <c r="N65">
        <f t="shared" si="0"/>
        <v>0</v>
      </c>
      <c r="W65" s="177" t="s">
        <v>114</v>
      </c>
    </row>
    <row r="66" spans="6:23" x14ac:dyDescent="0.2">
      <c r="F66" t="str">
        <f t="shared" si="1"/>
        <v/>
      </c>
      <c r="N66">
        <f t="shared" si="0"/>
        <v>0</v>
      </c>
      <c r="W66" s="177" t="s">
        <v>114</v>
      </c>
    </row>
    <row r="67" spans="6:23" x14ac:dyDescent="0.2">
      <c r="F67" t="str">
        <f t="shared" si="1"/>
        <v/>
      </c>
      <c r="N67">
        <f t="shared" si="0"/>
        <v>0</v>
      </c>
      <c r="W67" s="177" t="s">
        <v>114</v>
      </c>
    </row>
    <row r="68" spans="6:23" x14ac:dyDescent="0.2">
      <c r="F68" t="str">
        <f t="shared" si="1"/>
        <v/>
      </c>
      <c r="N68">
        <f t="shared" si="0"/>
        <v>0</v>
      </c>
      <c r="W68" s="177" t="s">
        <v>114</v>
      </c>
    </row>
    <row r="69" spans="6:23" x14ac:dyDescent="0.2">
      <c r="F69" t="str">
        <f t="shared" si="1"/>
        <v/>
      </c>
      <c r="N69">
        <f t="shared" si="0"/>
        <v>0</v>
      </c>
      <c r="W69" s="177" t="s">
        <v>114</v>
      </c>
    </row>
    <row r="70" spans="6:23" x14ac:dyDescent="0.2">
      <c r="F70" t="str">
        <f t="shared" si="1"/>
        <v/>
      </c>
      <c r="N70">
        <f t="shared" si="0"/>
        <v>0</v>
      </c>
      <c r="W70" s="177" t="s">
        <v>114</v>
      </c>
    </row>
    <row r="71" spans="6:23" x14ac:dyDescent="0.2">
      <c r="F71" t="str">
        <f t="shared" si="1"/>
        <v/>
      </c>
      <c r="N71">
        <f t="shared" si="0"/>
        <v>0</v>
      </c>
      <c r="W71" s="177" t="s">
        <v>114</v>
      </c>
    </row>
    <row r="72" spans="6:23" x14ac:dyDescent="0.2">
      <c r="F72" t="str">
        <f t="shared" si="1"/>
        <v/>
      </c>
      <c r="N72">
        <f t="shared" si="0"/>
        <v>0</v>
      </c>
      <c r="W72" s="177" t="s">
        <v>114</v>
      </c>
    </row>
    <row r="73" spans="6:23" x14ac:dyDescent="0.2">
      <c r="F73" t="str">
        <f t="shared" si="1"/>
        <v/>
      </c>
      <c r="N73">
        <f t="shared" si="0"/>
        <v>0</v>
      </c>
      <c r="W73" s="177" t="s">
        <v>114</v>
      </c>
    </row>
    <row r="74" spans="6:23" x14ac:dyDescent="0.2">
      <c r="F74" t="str">
        <f t="shared" si="1"/>
        <v/>
      </c>
      <c r="N74">
        <f t="shared" si="0"/>
        <v>0</v>
      </c>
      <c r="W74" s="177" t="s">
        <v>114</v>
      </c>
    </row>
    <row r="75" spans="6:23" x14ac:dyDescent="0.2">
      <c r="F75" t="str">
        <f t="shared" si="1"/>
        <v/>
      </c>
      <c r="N75">
        <f t="shared" si="0"/>
        <v>0</v>
      </c>
      <c r="W75" s="177" t="s">
        <v>114</v>
      </c>
    </row>
    <row r="76" spans="6:23" x14ac:dyDescent="0.2">
      <c r="F76" t="str">
        <f t="shared" si="1"/>
        <v/>
      </c>
      <c r="N76">
        <f t="shared" si="0"/>
        <v>0</v>
      </c>
      <c r="W76" s="177" t="s">
        <v>114</v>
      </c>
    </row>
    <row r="77" spans="6:23" x14ac:dyDescent="0.2">
      <c r="F77" t="str">
        <f t="shared" si="1"/>
        <v/>
      </c>
      <c r="N77">
        <f t="shared" si="0"/>
        <v>0</v>
      </c>
      <c r="W77" s="177" t="s">
        <v>114</v>
      </c>
    </row>
    <row r="78" spans="6:23" x14ac:dyDescent="0.2">
      <c r="F78" t="str">
        <f t="shared" si="1"/>
        <v/>
      </c>
      <c r="N78">
        <f t="shared" ref="N78:N100" si="2">IF((J78+L78)&gt;5000,"G",IF((J78+L78)&gt;1000,"F", IF((J78+L78)&gt;300,"E",IF((J78+L78)&gt;100,"D",IF((J78+L78)&gt;10,"C",IF((J78+L78)&gt;0.3,"B",IF((J78+L78)&gt;0,"A",)))))))</f>
        <v>0</v>
      </c>
      <c r="W78" s="177" t="s">
        <v>114</v>
      </c>
    </row>
    <row r="79" spans="6:23" x14ac:dyDescent="0.2">
      <c r="F79" t="str">
        <f t="shared" ref="F79:F100" si="3">IF(B79="","",F78+1)</f>
        <v/>
      </c>
      <c r="N79">
        <f t="shared" si="2"/>
        <v>0</v>
      </c>
      <c r="W79" s="177" t="s">
        <v>114</v>
      </c>
    </row>
    <row r="80" spans="6:23" x14ac:dyDescent="0.2">
      <c r="F80" t="str">
        <f t="shared" si="3"/>
        <v/>
      </c>
      <c r="N80">
        <f t="shared" si="2"/>
        <v>0</v>
      </c>
      <c r="W80" s="177" t="s">
        <v>114</v>
      </c>
    </row>
    <row r="81" spans="6:23" x14ac:dyDescent="0.2">
      <c r="F81" t="str">
        <f t="shared" si="3"/>
        <v/>
      </c>
      <c r="N81">
        <f t="shared" si="2"/>
        <v>0</v>
      </c>
      <c r="W81" s="177" t="s">
        <v>114</v>
      </c>
    </row>
    <row r="82" spans="6:23" x14ac:dyDescent="0.2">
      <c r="F82" t="str">
        <f t="shared" si="3"/>
        <v/>
      </c>
      <c r="N82">
        <f t="shared" si="2"/>
        <v>0</v>
      </c>
      <c r="W82" s="177" t="s">
        <v>114</v>
      </c>
    </row>
    <row r="83" spans="6:23" x14ac:dyDescent="0.2">
      <c r="F83" t="str">
        <f t="shared" si="3"/>
        <v/>
      </c>
      <c r="N83">
        <f t="shared" si="2"/>
        <v>0</v>
      </c>
      <c r="W83" s="177" t="s">
        <v>114</v>
      </c>
    </row>
    <row r="84" spans="6:23" x14ac:dyDescent="0.2">
      <c r="F84" t="str">
        <f t="shared" si="3"/>
        <v/>
      </c>
      <c r="N84">
        <f t="shared" si="2"/>
        <v>0</v>
      </c>
      <c r="W84" s="177" t="s">
        <v>114</v>
      </c>
    </row>
    <row r="85" spans="6:23" x14ac:dyDescent="0.2">
      <c r="F85" t="str">
        <f t="shared" si="3"/>
        <v/>
      </c>
      <c r="N85">
        <f t="shared" si="2"/>
        <v>0</v>
      </c>
      <c r="W85" s="177" t="s">
        <v>114</v>
      </c>
    </row>
    <row r="86" spans="6:23" x14ac:dyDescent="0.2">
      <c r="F86" t="str">
        <f t="shared" si="3"/>
        <v/>
      </c>
      <c r="N86">
        <f t="shared" si="2"/>
        <v>0</v>
      </c>
      <c r="W86" s="177" t="s">
        <v>114</v>
      </c>
    </row>
    <row r="87" spans="6:23" x14ac:dyDescent="0.2">
      <c r="F87" t="str">
        <f t="shared" si="3"/>
        <v/>
      </c>
      <c r="N87">
        <f t="shared" si="2"/>
        <v>0</v>
      </c>
      <c r="W87" s="177" t="s">
        <v>114</v>
      </c>
    </row>
    <row r="88" spans="6:23" x14ac:dyDescent="0.2">
      <c r="F88" t="str">
        <f t="shared" si="3"/>
        <v/>
      </c>
      <c r="N88">
        <f t="shared" si="2"/>
        <v>0</v>
      </c>
      <c r="W88" s="177" t="s">
        <v>114</v>
      </c>
    </row>
    <row r="89" spans="6:23" x14ac:dyDescent="0.2">
      <c r="F89" t="str">
        <f t="shared" si="3"/>
        <v/>
      </c>
      <c r="N89">
        <f t="shared" si="2"/>
        <v>0</v>
      </c>
      <c r="W89" s="177" t="s">
        <v>114</v>
      </c>
    </row>
    <row r="90" spans="6:23" x14ac:dyDescent="0.2">
      <c r="F90" t="str">
        <f t="shared" si="3"/>
        <v/>
      </c>
      <c r="N90">
        <f t="shared" si="2"/>
        <v>0</v>
      </c>
      <c r="W90" s="177" t="s">
        <v>114</v>
      </c>
    </row>
    <row r="91" spans="6:23" x14ac:dyDescent="0.2">
      <c r="F91" t="str">
        <f t="shared" si="3"/>
        <v/>
      </c>
      <c r="N91">
        <f t="shared" si="2"/>
        <v>0</v>
      </c>
      <c r="W91" s="177" t="s">
        <v>114</v>
      </c>
    </row>
    <row r="92" spans="6:23" x14ac:dyDescent="0.2">
      <c r="F92" t="str">
        <f t="shared" si="3"/>
        <v/>
      </c>
      <c r="N92">
        <f t="shared" si="2"/>
        <v>0</v>
      </c>
      <c r="W92" s="177" t="s">
        <v>114</v>
      </c>
    </row>
    <row r="93" spans="6:23" x14ac:dyDescent="0.2">
      <c r="F93" t="str">
        <f t="shared" si="3"/>
        <v/>
      </c>
      <c r="N93">
        <f t="shared" si="2"/>
        <v>0</v>
      </c>
      <c r="W93" s="177" t="s">
        <v>114</v>
      </c>
    </row>
    <row r="94" spans="6:23" x14ac:dyDescent="0.2">
      <c r="F94" t="str">
        <f t="shared" si="3"/>
        <v/>
      </c>
      <c r="N94">
        <f t="shared" si="2"/>
        <v>0</v>
      </c>
      <c r="W94" s="177" t="s">
        <v>114</v>
      </c>
    </row>
    <row r="95" spans="6:23" x14ac:dyDescent="0.2">
      <c r="F95" t="str">
        <f t="shared" si="3"/>
        <v/>
      </c>
      <c r="N95">
        <f t="shared" si="2"/>
        <v>0</v>
      </c>
      <c r="W95" s="177" t="s">
        <v>114</v>
      </c>
    </row>
    <row r="96" spans="6:23" x14ac:dyDescent="0.2">
      <c r="F96" t="str">
        <f t="shared" si="3"/>
        <v/>
      </c>
      <c r="N96">
        <f t="shared" si="2"/>
        <v>0</v>
      </c>
      <c r="W96" s="177" t="s">
        <v>114</v>
      </c>
    </row>
    <row r="97" spans="6:23" x14ac:dyDescent="0.2">
      <c r="F97" t="str">
        <f t="shared" si="3"/>
        <v/>
      </c>
      <c r="N97">
        <f t="shared" si="2"/>
        <v>0</v>
      </c>
      <c r="W97" s="177" t="s">
        <v>114</v>
      </c>
    </row>
    <row r="98" spans="6:23" x14ac:dyDescent="0.2">
      <c r="F98" t="str">
        <f t="shared" si="3"/>
        <v/>
      </c>
      <c r="N98">
        <f t="shared" si="2"/>
        <v>0</v>
      </c>
      <c r="W98" s="177" t="s">
        <v>114</v>
      </c>
    </row>
    <row r="99" spans="6:23" x14ac:dyDescent="0.2">
      <c r="F99" t="str">
        <f t="shared" si="3"/>
        <v/>
      </c>
      <c r="N99">
        <f t="shared" si="2"/>
        <v>0</v>
      </c>
      <c r="W99" s="177" t="s">
        <v>114</v>
      </c>
    </row>
    <row r="100" spans="6:23" x14ac:dyDescent="0.2">
      <c r="F100" t="str">
        <f t="shared" si="3"/>
        <v/>
      </c>
      <c r="N100">
        <f t="shared" si="2"/>
        <v>0</v>
      </c>
      <c r="W100" s="177" t="s">
        <v>114</v>
      </c>
    </row>
  </sheetData>
  <mergeCells count="7">
    <mergeCell ref="G12:H12"/>
    <mergeCell ref="Q12:S12"/>
    <mergeCell ref="T12:Z12"/>
    <mergeCell ref="B2:D6"/>
    <mergeCell ref="B9:D9"/>
    <mergeCell ref="B10:D10"/>
    <mergeCell ref="G2:H3"/>
  </mergeCells>
  <phoneticPr fontId="47" type="noConversion"/>
  <dataValidations count="3">
    <dataValidation type="list" allowBlank="1" showInputMessage="1" showErrorMessage="1" sqref="AA13:AB100">
      <formula1>"Yes, No"</formula1>
    </dataValidation>
    <dataValidation type="list" allowBlank="1" showInputMessage="1" showErrorMessage="1" sqref="O13:O100">
      <formula1>"TY5,TY4,TY3,TY2,TY1,NIMO"</formula1>
    </dataValidation>
    <dataValidation type="list" allowBlank="1" showInputMessage="1" showErrorMessage="1" sqref="G13:G100">
      <formula1>"TDX,SUX,LIX"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H191"/>
  <sheetViews>
    <sheetView workbookViewId="0">
      <pane xSplit="4" topLeftCell="E1" activePane="topRight" state="frozen"/>
      <selection pane="topRight" activeCell="P26" sqref="P26"/>
    </sheetView>
  </sheetViews>
  <sheetFormatPr defaultRowHeight="12.75" x14ac:dyDescent="0.2"/>
  <cols>
    <col min="2" max="2" width="27.7109375" customWidth="1"/>
    <col min="3" max="3" width="13.140625" bestFit="1" customWidth="1"/>
  </cols>
  <sheetData>
    <row r="1" spans="1:15" ht="12.75" customHeight="1" thickBot="1" x14ac:dyDescent="0.25">
      <c r="A1" s="31"/>
      <c r="B1" s="126"/>
      <c r="C1" s="32"/>
      <c r="D1" s="37"/>
      <c r="E1" s="33"/>
      <c r="F1" s="33"/>
      <c r="G1" s="33"/>
      <c r="H1" s="35"/>
      <c r="I1" s="36"/>
      <c r="J1" s="36"/>
      <c r="K1" s="36"/>
      <c r="L1" s="36"/>
      <c r="M1" s="36"/>
      <c r="N1" s="36"/>
      <c r="O1" s="36"/>
    </row>
    <row r="2" spans="1:15" ht="12.75" customHeight="1" thickTop="1" x14ac:dyDescent="0.2">
      <c r="A2" s="31"/>
      <c r="B2" s="979" t="s">
        <v>167</v>
      </c>
      <c r="C2" s="61"/>
      <c r="D2" s="37"/>
      <c r="E2" s="33"/>
      <c r="F2" s="33"/>
      <c r="G2" s="33"/>
      <c r="H2" s="45"/>
      <c r="I2" s="46"/>
      <c r="J2" s="46"/>
      <c r="K2" s="36"/>
      <c r="L2" s="36"/>
      <c r="M2" s="36"/>
      <c r="N2" s="36"/>
      <c r="O2" s="36"/>
    </row>
    <row r="3" spans="1:15" ht="12.75" customHeight="1" x14ac:dyDescent="0.2">
      <c r="A3" s="31"/>
      <c r="B3" s="980"/>
      <c r="C3" s="61"/>
      <c r="D3" s="33"/>
      <c r="E3" s="33"/>
      <c r="F3" s="33"/>
      <c r="G3" s="33"/>
      <c r="H3" s="45"/>
      <c r="I3" s="46"/>
      <c r="J3" s="46"/>
      <c r="K3" s="36"/>
      <c r="L3" s="36"/>
      <c r="M3" s="36"/>
      <c r="N3" s="36"/>
      <c r="O3" s="36"/>
    </row>
    <row r="4" spans="1:15" ht="12.75" customHeight="1" x14ac:dyDescent="0.3">
      <c r="A4" s="31"/>
      <c r="B4" s="980"/>
      <c r="C4" s="64"/>
      <c r="D4" s="41"/>
      <c r="E4" s="187"/>
      <c r="F4" s="45"/>
      <c r="G4" s="46"/>
      <c r="H4" s="45"/>
      <c r="I4" s="46"/>
      <c r="J4" s="46"/>
      <c r="K4" s="36"/>
      <c r="L4" s="36"/>
      <c r="M4" s="36"/>
      <c r="N4" s="36"/>
      <c r="O4" s="36"/>
    </row>
    <row r="5" spans="1:15" ht="12.75" customHeight="1" x14ac:dyDescent="0.2">
      <c r="A5" s="31"/>
      <c r="B5" s="980"/>
      <c r="C5" s="982" t="s">
        <v>29</v>
      </c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</row>
    <row r="6" spans="1:15" ht="12.75" customHeight="1" thickBot="1" x14ac:dyDescent="0.25">
      <c r="A6" s="31"/>
      <c r="B6" s="981"/>
      <c r="C6" s="982"/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</row>
    <row r="7" spans="1:15" ht="12.75" customHeight="1" thickTop="1" thickBot="1" x14ac:dyDescent="0.25">
      <c r="A7" s="31"/>
      <c r="C7" s="61"/>
      <c r="D7" s="41"/>
      <c r="E7" s="254"/>
      <c r="F7" s="45"/>
      <c r="G7" s="46"/>
      <c r="H7" s="45"/>
      <c r="I7" s="46"/>
      <c r="J7" s="46"/>
      <c r="K7" s="36"/>
      <c r="L7" s="36"/>
      <c r="M7" s="36"/>
      <c r="N7" s="36"/>
      <c r="O7" s="36"/>
    </row>
    <row r="8" spans="1:15" ht="35.25" customHeight="1" thickTop="1" x14ac:dyDescent="0.2">
      <c r="A8" s="255" t="s">
        <v>0</v>
      </c>
      <c r="B8" s="256" t="s">
        <v>90</v>
      </c>
      <c r="C8" s="257" t="s">
        <v>26</v>
      </c>
      <c r="D8" s="258" t="s">
        <v>2</v>
      </c>
      <c r="E8" s="258" t="s">
        <v>15</v>
      </c>
      <c r="F8" s="974" t="s">
        <v>20</v>
      </c>
      <c r="G8" s="975"/>
      <c r="H8" s="975"/>
      <c r="I8" s="976" t="s">
        <v>40</v>
      </c>
      <c r="J8" s="977"/>
      <c r="K8" s="977"/>
      <c r="L8" s="977"/>
      <c r="M8" s="977"/>
      <c r="N8" s="977"/>
      <c r="O8" s="978"/>
    </row>
    <row r="9" spans="1:15" x14ac:dyDescent="0.2">
      <c r="A9" s="259">
        <v>42801</v>
      </c>
      <c r="B9" s="433" t="s">
        <v>387</v>
      </c>
      <c r="C9" s="270"/>
      <c r="D9" s="261"/>
      <c r="E9" s="261"/>
      <c r="F9" s="269"/>
      <c r="G9" s="264"/>
      <c r="H9" s="658"/>
      <c r="I9" s="664"/>
      <c r="J9" s="264"/>
      <c r="K9" s="264"/>
      <c r="L9" s="265" t="s">
        <v>394</v>
      </c>
      <c r="M9" s="264"/>
      <c r="N9" s="264"/>
      <c r="O9" s="665"/>
    </row>
    <row r="10" spans="1:15" x14ac:dyDescent="0.2">
      <c r="A10" s="259">
        <v>42823</v>
      </c>
      <c r="B10" s="433" t="s">
        <v>398</v>
      </c>
      <c r="C10" s="655" t="s">
        <v>399</v>
      </c>
      <c r="D10" s="585" t="s">
        <v>419</v>
      </c>
      <c r="E10" s="585" t="s">
        <v>420</v>
      </c>
      <c r="F10" s="592" t="s">
        <v>400</v>
      </c>
      <c r="G10" s="495" t="s">
        <v>401</v>
      </c>
      <c r="H10" s="658">
        <v>3</v>
      </c>
      <c r="I10" s="666" t="s">
        <v>391</v>
      </c>
      <c r="J10" s="495" t="s">
        <v>402</v>
      </c>
      <c r="K10" s="495" t="s">
        <v>403</v>
      </c>
      <c r="L10" s="265" t="s">
        <v>394</v>
      </c>
      <c r="M10" s="495" t="s">
        <v>395</v>
      </c>
      <c r="N10" s="495" t="s">
        <v>404</v>
      </c>
      <c r="O10" s="667" t="s">
        <v>393</v>
      </c>
    </row>
    <row r="11" spans="1:15" x14ac:dyDescent="0.2">
      <c r="A11" s="271">
        <v>42837</v>
      </c>
      <c r="B11" s="433" t="s">
        <v>405</v>
      </c>
      <c r="C11" s="267"/>
      <c r="D11" s="262"/>
      <c r="E11" s="262"/>
      <c r="F11" s="268"/>
      <c r="G11" s="263"/>
      <c r="H11" s="659"/>
      <c r="I11" s="668"/>
      <c r="J11" s="263"/>
      <c r="K11" s="263"/>
      <c r="L11" s="265" t="s">
        <v>394</v>
      </c>
      <c r="M11" s="263"/>
      <c r="N11" s="263"/>
      <c r="O11" s="669"/>
    </row>
    <row r="12" spans="1:15" x14ac:dyDescent="0.2">
      <c r="A12" s="259">
        <v>42865</v>
      </c>
      <c r="B12" s="433" t="s">
        <v>388</v>
      </c>
      <c r="C12" s="270"/>
      <c r="D12" s="261"/>
      <c r="E12" s="261"/>
      <c r="F12" s="592" t="s">
        <v>389</v>
      </c>
      <c r="G12" s="495" t="s">
        <v>390</v>
      </c>
      <c r="H12" s="658">
        <v>16</v>
      </c>
      <c r="I12" s="666" t="s">
        <v>391</v>
      </c>
      <c r="J12" s="495" t="s">
        <v>392</v>
      </c>
      <c r="K12" s="495" t="s">
        <v>393</v>
      </c>
      <c r="L12" s="265" t="s">
        <v>394</v>
      </c>
      <c r="M12" s="495" t="s">
        <v>395</v>
      </c>
      <c r="N12" s="495" t="s">
        <v>396</v>
      </c>
      <c r="O12" s="667" t="s">
        <v>397</v>
      </c>
    </row>
    <row r="13" spans="1:15" x14ac:dyDescent="0.2">
      <c r="A13" s="259">
        <v>42887</v>
      </c>
      <c r="B13" s="433" t="s">
        <v>413</v>
      </c>
      <c r="C13" s="270"/>
      <c r="D13" s="261"/>
      <c r="E13" s="261"/>
      <c r="F13" s="592" t="s">
        <v>416</v>
      </c>
      <c r="G13" s="495" t="s">
        <v>401</v>
      </c>
      <c r="H13" s="658">
        <v>25</v>
      </c>
      <c r="I13" s="666" t="s">
        <v>391</v>
      </c>
      <c r="J13" s="495" t="s">
        <v>404</v>
      </c>
      <c r="K13" s="495" t="s">
        <v>417</v>
      </c>
      <c r="L13" s="265" t="s">
        <v>394</v>
      </c>
      <c r="M13" s="495" t="s">
        <v>395</v>
      </c>
      <c r="N13" s="495" t="s">
        <v>391</v>
      </c>
      <c r="O13" s="667" t="s">
        <v>418</v>
      </c>
    </row>
    <row r="14" spans="1:15" s="618" customFormat="1" x14ac:dyDescent="0.2">
      <c r="A14" s="259">
        <v>42906</v>
      </c>
      <c r="B14" s="433" t="s">
        <v>570</v>
      </c>
      <c r="C14" s="270"/>
      <c r="D14" s="261"/>
      <c r="E14" s="261"/>
      <c r="F14" s="592" t="s">
        <v>400</v>
      </c>
      <c r="G14" s="495" t="s">
        <v>390</v>
      </c>
      <c r="H14" s="658">
        <v>20</v>
      </c>
      <c r="I14" s="666" t="s">
        <v>391</v>
      </c>
      <c r="J14" s="495" t="s">
        <v>497</v>
      </c>
      <c r="K14" s="495" t="s">
        <v>551</v>
      </c>
      <c r="L14" s="265" t="s">
        <v>394</v>
      </c>
      <c r="M14" s="495" t="s">
        <v>395</v>
      </c>
      <c r="N14" s="495" t="s">
        <v>459</v>
      </c>
      <c r="O14" s="667" t="s">
        <v>462</v>
      </c>
    </row>
    <row r="15" spans="1:15" x14ac:dyDescent="0.2">
      <c r="A15" s="266">
        <v>42919</v>
      </c>
      <c r="B15" s="433" t="s">
        <v>456</v>
      </c>
      <c r="C15" s="267"/>
      <c r="D15" s="585"/>
      <c r="E15" s="585"/>
      <c r="F15" s="592" t="s">
        <v>457</v>
      </c>
      <c r="G15" s="495" t="s">
        <v>458</v>
      </c>
      <c r="H15" s="659">
        <v>4</v>
      </c>
      <c r="I15" s="666" t="s">
        <v>391</v>
      </c>
      <c r="J15" s="495" t="s">
        <v>459</v>
      </c>
      <c r="K15" s="495" t="s">
        <v>460</v>
      </c>
      <c r="L15" s="265" t="s">
        <v>394</v>
      </c>
      <c r="M15" s="495" t="s">
        <v>395</v>
      </c>
      <c r="N15" s="495" t="s">
        <v>461</v>
      </c>
      <c r="O15" s="667" t="s">
        <v>462</v>
      </c>
    </row>
    <row r="16" spans="1:15" x14ac:dyDescent="0.2">
      <c r="A16" s="259">
        <v>42920</v>
      </c>
      <c r="B16" s="433" t="s">
        <v>463</v>
      </c>
      <c r="C16" s="270"/>
      <c r="D16" s="261"/>
      <c r="E16" s="261"/>
      <c r="F16" s="592" t="s">
        <v>389</v>
      </c>
      <c r="G16" s="495" t="s">
        <v>390</v>
      </c>
      <c r="H16" s="658">
        <v>16</v>
      </c>
      <c r="I16" s="666" t="s">
        <v>391</v>
      </c>
      <c r="J16" s="495" t="s">
        <v>392</v>
      </c>
      <c r="K16" s="495" t="s">
        <v>402</v>
      </c>
      <c r="L16" s="265" t="s">
        <v>394</v>
      </c>
      <c r="M16" s="495" t="s">
        <v>395</v>
      </c>
      <c r="N16" s="495" t="s">
        <v>396</v>
      </c>
      <c r="O16" s="667" t="s">
        <v>464</v>
      </c>
    </row>
    <row r="17" spans="1:15" x14ac:dyDescent="0.2">
      <c r="A17" s="259">
        <v>42924</v>
      </c>
      <c r="B17" s="433" t="s">
        <v>475</v>
      </c>
      <c r="C17" s="270"/>
      <c r="D17" s="261"/>
      <c r="E17" s="261"/>
      <c r="F17" s="592" t="s">
        <v>476</v>
      </c>
      <c r="G17" s="495" t="s">
        <v>477</v>
      </c>
      <c r="H17" s="658">
        <v>33</v>
      </c>
      <c r="I17" s="666" t="s">
        <v>391</v>
      </c>
      <c r="J17" s="495" t="s">
        <v>478</v>
      </c>
      <c r="K17" s="495" t="s">
        <v>479</v>
      </c>
      <c r="L17" s="265" t="s">
        <v>394</v>
      </c>
      <c r="M17" s="495" t="s">
        <v>395</v>
      </c>
      <c r="N17" s="495" t="s">
        <v>418</v>
      </c>
      <c r="O17" s="667" t="s">
        <v>480</v>
      </c>
    </row>
    <row r="18" spans="1:15" x14ac:dyDescent="0.2">
      <c r="A18" s="271">
        <v>42924</v>
      </c>
      <c r="B18" s="433" t="s">
        <v>481</v>
      </c>
      <c r="C18" s="267"/>
      <c r="D18" s="262"/>
      <c r="E18" s="262"/>
      <c r="F18" s="268" t="s">
        <v>476</v>
      </c>
      <c r="G18" s="263" t="s">
        <v>477</v>
      </c>
      <c r="H18" s="659"/>
      <c r="I18" s="668"/>
      <c r="J18" s="263"/>
      <c r="K18" s="263"/>
      <c r="L18" s="265" t="s">
        <v>394</v>
      </c>
      <c r="M18" s="263"/>
      <c r="N18" s="263"/>
      <c r="O18" s="669"/>
    </row>
    <row r="19" spans="1:15" x14ac:dyDescent="0.2">
      <c r="A19" s="271">
        <v>42924</v>
      </c>
      <c r="B19" s="433" t="s">
        <v>482</v>
      </c>
      <c r="C19" s="267"/>
      <c r="D19" s="261"/>
      <c r="E19" s="261"/>
      <c r="F19" s="592" t="s">
        <v>400</v>
      </c>
      <c r="G19" s="495" t="s">
        <v>390</v>
      </c>
      <c r="H19" s="659">
        <v>3</v>
      </c>
      <c r="I19" s="666" t="s">
        <v>391</v>
      </c>
      <c r="J19" s="495" t="s">
        <v>402</v>
      </c>
      <c r="K19" s="495" t="s">
        <v>460</v>
      </c>
      <c r="L19" s="265" t="s">
        <v>394</v>
      </c>
      <c r="M19" s="495" t="s">
        <v>395</v>
      </c>
      <c r="N19" s="495" t="s">
        <v>396</v>
      </c>
      <c r="O19" s="667" t="s">
        <v>483</v>
      </c>
    </row>
    <row r="20" spans="1:15" s="618" customFormat="1" x14ac:dyDescent="0.2">
      <c r="A20" s="271">
        <v>42926</v>
      </c>
      <c r="B20" s="433" t="s">
        <v>498</v>
      </c>
      <c r="C20" s="267"/>
      <c r="D20" s="261"/>
      <c r="E20" s="261"/>
      <c r="F20" s="592" t="s">
        <v>389</v>
      </c>
      <c r="G20" s="495" t="s">
        <v>390</v>
      </c>
      <c r="H20" s="659">
        <v>11</v>
      </c>
      <c r="I20" s="666" t="s">
        <v>391</v>
      </c>
      <c r="J20" s="495" t="s">
        <v>392</v>
      </c>
      <c r="K20" s="495" t="s">
        <v>404</v>
      </c>
      <c r="L20" s="265" t="s">
        <v>394</v>
      </c>
      <c r="M20" s="495" t="s">
        <v>395</v>
      </c>
      <c r="N20" s="495" t="s">
        <v>499</v>
      </c>
      <c r="O20" s="667" t="s">
        <v>403</v>
      </c>
    </row>
    <row r="21" spans="1:15" x14ac:dyDescent="0.2">
      <c r="A21" s="266">
        <v>42932</v>
      </c>
      <c r="B21" s="433" t="s">
        <v>495</v>
      </c>
      <c r="C21" s="270"/>
      <c r="D21" s="261"/>
      <c r="E21" s="261"/>
      <c r="F21" s="592" t="s">
        <v>400</v>
      </c>
      <c r="G21" s="495" t="s">
        <v>401</v>
      </c>
      <c r="H21" s="658">
        <v>35</v>
      </c>
      <c r="I21" s="666" t="s">
        <v>391</v>
      </c>
      <c r="J21" s="495" t="s">
        <v>496</v>
      </c>
      <c r="K21" s="263" t="s">
        <v>497</v>
      </c>
      <c r="L21" s="265" t="s">
        <v>394</v>
      </c>
      <c r="M21" s="263" t="s">
        <v>395</v>
      </c>
      <c r="N21" s="263" t="s">
        <v>491</v>
      </c>
      <c r="O21" s="669" t="s">
        <v>392</v>
      </c>
    </row>
    <row r="22" spans="1:15" s="618" customFormat="1" x14ac:dyDescent="0.2">
      <c r="A22" s="266">
        <v>42934</v>
      </c>
      <c r="B22" s="433" t="s">
        <v>571</v>
      </c>
      <c r="C22" s="270"/>
      <c r="D22" s="585" t="s">
        <v>572</v>
      </c>
      <c r="E22" s="261"/>
      <c r="F22" s="592" t="s">
        <v>573</v>
      </c>
      <c r="G22" s="495" t="s">
        <v>401</v>
      </c>
      <c r="H22" s="658">
        <v>17</v>
      </c>
      <c r="I22" s="666" t="s">
        <v>391</v>
      </c>
      <c r="J22" s="495" t="s">
        <v>552</v>
      </c>
      <c r="K22" s="263" t="s">
        <v>552</v>
      </c>
      <c r="L22" s="265" t="s">
        <v>394</v>
      </c>
      <c r="M22" s="263" t="s">
        <v>395</v>
      </c>
      <c r="N22" s="263" t="s">
        <v>391</v>
      </c>
      <c r="O22" s="669" t="s">
        <v>574</v>
      </c>
    </row>
    <row r="23" spans="1:15" x14ac:dyDescent="0.2">
      <c r="A23" s="266">
        <v>42937</v>
      </c>
      <c r="B23" s="433" t="s">
        <v>514</v>
      </c>
      <c r="C23" s="270"/>
      <c r="D23" s="262"/>
      <c r="E23" s="262"/>
      <c r="F23" s="592" t="s">
        <v>416</v>
      </c>
      <c r="G23" s="495" t="s">
        <v>513</v>
      </c>
      <c r="H23" s="658">
        <v>4</v>
      </c>
      <c r="I23" s="666" t="s">
        <v>391</v>
      </c>
      <c r="J23" s="495" t="s">
        <v>515</v>
      </c>
      <c r="K23" s="263" t="s">
        <v>516</v>
      </c>
      <c r="L23" s="265" t="s">
        <v>394</v>
      </c>
      <c r="M23" s="263" t="s">
        <v>395</v>
      </c>
      <c r="N23" s="263" t="s">
        <v>517</v>
      </c>
      <c r="O23" s="669" t="s">
        <v>483</v>
      </c>
    </row>
    <row r="24" spans="1:15" x14ac:dyDescent="0.2">
      <c r="A24" s="266">
        <v>42942</v>
      </c>
      <c r="B24" s="433" t="s">
        <v>563</v>
      </c>
      <c r="C24" s="270"/>
      <c r="D24" s="262"/>
      <c r="E24" s="262"/>
      <c r="F24" s="269"/>
      <c r="G24" s="264"/>
      <c r="H24" s="658"/>
      <c r="I24" s="664"/>
      <c r="J24" s="264"/>
      <c r="K24" s="263"/>
      <c r="L24" s="265" t="s">
        <v>394</v>
      </c>
      <c r="M24" s="263"/>
      <c r="N24" s="263"/>
      <c r="O24" s="669"/>
    </row>
    <row r="25" spans="1:15" x14ac:dyDescent="0.2">
      <c r="A25" s="266">
        <v>42993</v>
      </c>
      <c r="B25" s="433" t="s">
        <v>673</v>
      </c>
      <c r="C25" s="270"/>
      <c r="D25" s="262"/>
      <c r="E25" s="262"/>
      <c r="F25" s="592" t="s">
        <v>674</v>
      </c>
      <c r="G25" s="495" t="s">
        <v>471</v>
      </c>
      <c r="H25" s="658">
        <v>17</v>
      </c>
      <c r="I25" s="666" t="s">
        <v>397</v>
      </c>
      <c r="J25" s="495" t="s">
        <v>490</v>
      </c>
      <c r="K25" s="263" t="s">
        <v>675</v>
      </c>
      <c r="L25" s="265" t="s">
        <v>394</v>
      </c>
      <c r="M25" s="263" t="s">
        <v>395</v>
      </c>
      <c r="N25" s="263" t="s">
        <v>459</v>
      </c>
      <c r="O25" s="669" t="s">
        <v>548</v>
      </c>
    </row>
    <row r="26" spans="1:15" x14ac:dyDescent="0.2">
      <c r="A26" s="266">
        <v>42995</v>
      </c>
      <c r="B26" s="433" t="s">
        <v>684</v>
      </c>
      <c r="C26" s="270"/>
      <c r="D26" s="262"/>
      <c r="E26" s="262"/>
      <c r="F26" s="592" t="s">
        <v>434</v>
      </c>
      <c r="G26" s="495" t="s">
        <v>603</v>
      </c>
      <c r="H26" s="658">
        <v>12</v>
      </c>
      <c r="I26" s="666" t="s">
        <v>404</v>
      </c>
      <c r="J26" s="495" t="s">
        <v>685</v>
      </c>
      <c r="K26" s="263" t="s">
        <v>686</v>
      </c>
      <c r="L26" s="265" t="s">
        <v>394</v>
      </c>
      <c r="M26" s="263" t="s">
        <v>395</v>
      </c>
      <c r="N26" s="263" t="s">
        <v>687</v>
      </c>
      <c r="O26" s="669" t="s">
        <v>688</v>
      </c>
    </row>
    <row r="27" spans="1:15" x14ac:dyDescent="0.2">
      <c r="A27" s="266"/>
      <c r="B27" s="260"/>
      <c r="C27" s="270"/>
      <c r="D27" s="262"/>
      <c r="E27" s="262"/>
      <c r="F27" s="269"/>
      <c r="G27" s="264"/>
      <c r="H27" s="658"/>
      <c r="I27" s="664"/>
      <c r="J27" s="264"/>
      <c r="K27" s="263"/>
      <c r="L27" s="265" t="s">
        <v>394</v>
      </c>
      <c r="M27" s="263"/>
      <c r="N27" s="263"/>
      <c r="O27" s="669"/>
    </row>
    <row r="28" spans="1:15" x14ac:dyDescent="0.2">
      <c r="A28" s="259"/>
      <c r="B28" s="260"/>
      <c r="C28" s="270"/>
      <c r="D28" s="261"/>
      <c r="E28" s="261"/>
      <c r="F28" s="269"/>
      <c r="G28" s="264"/>
      <c r="H28" s="658"/>
      <c r="I28" s="664"/>
      <c r="J28" s="264"/>
      <c r="K28" s="264"/>
      <c r="L28" s="265" t="s">
        <v>394</v>
      </c>
      <c r="M28" s="263"/>
      <c r="N28" s="263"/>
      <c r="O28" s="669"/>
    </row>
    <row r="29" spans="1:15" x14ac:dyDescent="0.2">
      <c r="A29" s="259"/>
      <c r="B29" s="260"/>
      <c r="C29" s="270"/>
      <c r="D29" s="261"/>
      <c r="E29" s="261"/>
      <c r="F29" s="269"/>
      <c r="G29" s="264"/>
      <c r="H29" s="658"/>
      <c r="I29" s="664"/>
      <c r="J29" s="264"/>
      <c r="K29" s="264"/>
      <c r="L29" s="265" t="s">
        <v>394</v>
      </c>
      <c r="M29" s="263"/>
      <c r="N29" s="263"/>
      <c r="O29" s="669"/>
    </row>
    <row r="30" spans="1:15" x14ac:dyDescent="0.2">
      <c r="A30" s="266"/>
      <c r="B30" s="260"/>
      <c r="C30" s="270"/>
      <c r="D30" s="262"/>
      <c r="E30" s="262"/>
      <c r="F30" s="269"/>
      <c r="G30" s="264"/>
      <c r="H30" s="658"/>
      <c r="I30" s="664"/>
      <c r="J30" s="264"/>
      <c r="K30" s="263"/>
      <c r="L30" s="265" t="s">
        <v>394</v>
      </c>
      <c r="M30" s="263"/>
      <c r="N30" s="263"/>
      <c r="O30" s="669"/>
    </row>
    <row r="31" spans="1:15" x14ac:dyDescent="0.2">
      <c r="A31" s="266"/>
      <c r="B31" s="260"/>
      <c r="C31" s="270"/>
      <c r="D31" s="262"/>
      <c r="E31" s="262"/>
      <c r="F31" s="269"/>
      <c r="G31" s="264"/>
      <c r="H31" s="658"/>
      <c r="I31" s="664"/>
      <c r="J31" s="264"/>
      <c r="K31" s="263"/>
      <c r="L31" s="265" t="s">
        <v>394</v>
      </c>
      <c r="M31" s="263"/>
      <c r="N31" s="263"/>
      <c r="O31" s="669"/>
    </row>
    <row r="32" spans="1:15" x14ac:dyDescent="0.2">
      <c r="A32" s="266"/>
      <c r="B32" s="260"/>
      <c r="C32" s="270"/>
      <c r="D32" s="262"/>
      <c r="E32" s="262"/>
      <c r="F32" s="269"/>
      <c r="G32" s="264"/>
      <c r="H32" s="658"/>
      <c r="I32" s="664"/>
      <c r="J32" s="264"/>
      <c r="K32" s="263"/>
      <c r="L32" s="265" t="s">
        <v>394</v>
      </c>
      <c r="M32" s="263"/>
      <c r="N32" s="263"/>
      <c r="O32" s="669"/>
    </row>
    <row r="33" spans="1:15" x14ac:dyDescent="0.2">
      <c r="A33" s="266"/>
      <c r="B33" s="260"/>
      <c r="C33" s="270"/>
      <c r="D33" s="262"/>
      <c r="E33" s="262"/>
      <c r="F33" s="269"/>
      <c r="G33" s="264"/>
      <c r="H33" s="658"/>
      <c r="I33" s="664"/>
      <c r="J33" s="264"/>
      <c r="K33" s="263"/>
      <c r="L33" s="265" t="s">
        <v>394</v>
      </c>
      <c r="M33" s="263"/>
      <c r="N33" s="263"/>
      <c r="O33" s="669"/>
    </row>
    <row r="34" spans="1:15" x14ac:dyDescent="0.2">
      <c r="A34" s="266"/>
      <c r="B34" s="260"/>
      <c r="C34" s="267"/>
      <c r="D34" s="262"/>
      <c r="E34" s="262"/>
      <c r="F34" s="269"/>
      <c r="G34" s="264"/>
      <c r="H34" s="658"/>
      <c r="I34" s="664"/>
      <c r="J34" s="264"/>
      <c r="K34" s="263"/>
      <c r="L34" s="265" t="s">
        <v>394</v>
      </c>
      <c r="M34" s="263"/>
      <c r="N34" s="263"/>
      <c r="O34" s="669"/>
    </row>
    <row r="35" spans="1:15" x14ac:dyDescent="0.2">
      <c r="A35" s="266"/>
      <c r="B35" s="260"/>
      <c r="C35" s="267"/>
      <c r="D35" s="262"/>
      <c r="E35" s="262"/>
      <c r="F35" s="269"/>
      <c r="G35" s="264"/>
      <c r="H35" s="658"/>
      <c r="I35" s="664"/>
      <c r="J35" s="264"/>
      <c r="K35" s="263"/>
      <c r="L35" s="265" t="s">
        <v>394</v>
      </c>
      <c r="M35" s="263"/>
      <c r="N35" s="263"/>
      <c r="O35" s="669"/>
    </row>
    <row r="36" spans="1:15" x14ac:dyDescent="0.2">
      <c r="A36" s="266"/>
      <c r="B36" s="260"/>
      <c r="C36" s="267"/>
      <c r="D36" s="262"/>
      <c r="E36" s="262"/>
      <c r="F36" s="269"/>
      <c r="G36" s="264"/>
      <c r="H36" s="658"/>
      <c r="I36" s="664"/>
      <c r="J36" s="264"/>
      <c r="K36" s="263"/>
      <c r="L36" s="265" t="s">
        <v>394</v>
      </c>
      <c r="M36" s="263"/>
      <c r="N36" s="263"/>
      <c r="O36" s="669"/>
    </row>
    <row r="37" spans="1:15" x14ac:dyDescent="0.2">
      <c r="A37" s="266"/>
      <c r="B37" s="260"/>
      <c r="C37" s="267"/>
      <c r="D37" s="262"/>
      <c r="E37" s="262"/>
      <c r="F37" s="269"/>
      <c r="G37" s="264"/>
      <c r="H37" s="658"/>
      <c r="I37" s="664"/>
      <c r="J37" s="264"/>
      <c r="K37" s="263"/>
      <c r="L37" s="265" t="s">
        <v>394</v>
      </c>
      <c r="M37" s="263"/>
      <c r="N37" s="263"/>
      <c r="O37" s="669"/>
    </row>
    <row r="38" spans="1:15" x14ac:dyDescent="0.2">
      <c r="A38" s="266"/>
      <c r="B38" s="260"/>
      <c r="C38" s="267"/>
      <c r="D38" s="262"/>
      <c r="E38" s="262"/>
      <c r="F38" s="269"/>
      <c r="G38" s="264"/>
      <c r="H38" s="658"/>
      <c r="I38" s="664"/>
      <c r="J38" s="264"/>
      <c r="K38" s="263"/>
      <c r="L38" s="265" t="s">
        <v>394</v>
      </c>
      <c r="M38" s="263"/>
      <c r="N38" s="263"/>
      <c r="O38" s="669"/>
    </row>
    <row r="39" spans="1:15" x14ac:dyDescent="0.2">
      <c r="A39" s="266"/>
      <c r="B39" s="260"/>
      <c r="C39" s="267"/>
      <c r="D39" s="262"/>
      <c r="E39" s="262"/>
      <c r="F39" s="269"/>
      <c r="G39" s="264"/>
      <c r="H39" s="658"/>
      <c r="I39" s="664"/>
      <c r="J39" s="264"/>
      <c r="K39" s="263"/>
      <c r="L39" s="265" t="s">
        <v>394</v>
      </c>
      <c r="M39" s="263"/>
      <c r="N39" s="263"/>
      <c r="O39" s="669"/>
    </row>
    <row r="40" spans="1:15" x14ac:dyDescent="0.2">
      <c r="A40" s="266"/>
      <c r="B40" s="260"/>
      <c r="C40" s="267"/>
      <c r="D40" s="262"/>
      <c r="E40" s="262"/>
      <c r="F40" s="269"/>
      <c r="G40" s="264"/>
      <c r="H40" s="658"/>
      <c r="I40" s="664"/>
      <c r="J40" s="264"/>
      <c r="K40" s="263"/>
      <c r="L40" s="265" t="s">
        <v>394</v>
      </c>
      <c r="M40" s="263"/>
      <c r="N40" s="263"/>
      <c r="O40" s="669"/>
    </row>
    <row r="41" spans="1:15" x14ac:dyDescent="0.2">
      <c r="A41" s="266"/>
      <c r="B41" s="260"/>
      <c r="C41" s="267"/>
      <c r="D41" s="262"/>
      <c r="E41" s="262"/>
      <c r="F41" s="269"/>
      <c r="G41" s="264"/>
      <c r="H41" s="658"/>
      <c r="I41" s="664"/>
      <c r="J41" s="264"/>
      <c r="K41" s="263"/>
      <c r="L41" s="265" t="s">
        <v>394</v>
      </c>
      <c r="M41" s="263"/>
      <c r="N41" s="263"/>
      <c r="O41" s="669"/>
    </row>
    <row r="42" spans="1:15" x14ac:dyDescent="0.2">
      <c r="A42" s="266"/>
      <c r="B42" s="260"/>
      <c r="C42" s="267"/>
      <c r="D42" s="262"/>
      <c r="E42" s="262"/>
      <c r="F42" s="269"/>
      <c r="G42" s="264"/>
      <c r="H42" s="658"/>
      <c r="I42" s="664"/>
      <c r="J42" s="264"/>
      <c r="K42" s="263"/>
      <c r="L42" s="265" t="s">
        <v>394</v>
      </c>
      <c r="M42" s="263"/>
      <c r="N42" s="263"/>
      <c r="O42" s="669"/>
    </row>
    <row r="43" spans="1:15" x14ac:dyDescent="0.2">
      <c r="A43" s="266"/>
      <c r="B43" s="260"/>
      <c r="C43" s="267"/>
      <c r="D43" s="262"/>
      <c r="E43" s="262"/>
      <c r="F43" s="269"/>
      <c r="G43" s="264"/>
      <c r="H43" s="658"/>
      <c r="I43" s="664"/>
      <c r="J43" s="264"/>
      <c r="K43" s="263"/>
      <c r="L43" s="265" t="s">
        <v>394</v>
      </c>
      <c r="M43" s="263"/>
      <c r="N43" s="263"/>
      <c r="O43" s="669"/>
    </row>
    <row r="44" spans="1:15" x14ac:dyDescent="0.2">
      <c r="A44" s="266"/>
      <c r="B44" s="260"/>
      <c r="C44" s="267"/>
      <c r="D44" s="262"/>
      <c r="E44" s="269"/>
      <c r="F44" s="272"/>
      <c r="G44" s="262"/>
      <c r="H44" s="660"/>
      <c r="I44" s="664"/>
      <c r="J44" s="264"/>
      <c r="K44" s="263"/>
      <c r="L44" s="265" t="s">
        <v>394</v>
      </c>
      <c r="M44" s="263"/>
      <c r="N44" s="263"/>
      <c r="O44" s="669"/>
    </row>
    <row r="45" spans="1:15" x14ac:dyDescent="0.2">
      <c r="A45" s="266"/>
      <c r="B45" s="260"/>
      <c r="C45" s="267"/>
      <c r="D45" s="262"/>
      <c r="E45" s="262"/>
      <c r="F45" s="269"/>
      <c r="G45" s="264"/>
      <c r="H45" s="658"/>
      <c r="I45" s="664"/>
      <c r="J45" s="264"/>
      <c r="K45" s="263"/>
      <c r="L45" s="265" t="s">
        <v>394</v>
      </c>
      <c r="M45" s="263"/>
      <c r="N45" s="263"/>
      <c r="O45" s="669"/>
    </row>
    <row r="46" spans="1:15" x14ac:dyDescent="0.2">
      <c r="A46" s="266"/>
      <c r="B46" s="260"/>
      <c r="C46" s="267"/>
      <c r="D46" s="262"/>
      <c r="E46" s="262"/>
      <c r="F46" s="269"/>
      <c r="G46" s="264"/>
      <c r="H46" s="658"/>
      <c r="I46" s="664"/>
      <c r="J46" s="264"/>
      <c r="K46" s="264"/>
      <c r="L46" s="265" t="s">
        <v>394</v>
      </c>
      <c r="M46" s="264"/>
      <c r="N46" s="264"/>
      <c r="O46" s="665"/>
    </row>
    <row r="47" spans="1:15" x14ac:dyDescent="0.2">
      <c r="A47" s="266"/>
      <c r="B47" s="260"/>
      <c r="C47" s="267"/>
      <c r="D47" s="262"/>
      <c r="E47" s="262"/>
      <c r="F47" s="269"/>
      <c r="G47" s="264"/>
      <c r="H47" s="658"/>
      <c r="I47" s="664"/>
      <c r="J47" s="264"/>
      <c r="K47" s="264"/>
      <c r="L47" s="265" t="s">
        <v>394</v>
      </c>
      <c r="M47" s="264"/>
      <c r="N47" s="264"/>
      <c r="O47" s="665"/>
    </row>
    <row r="48" spans="1:15" x14ac:dyDescent="0.2">
      <c r="A48" s="266"/>
      <c r="B48" s="260"/>
      <c r="C48" s="267"/>
      <c r="D48" s="262"/>
      <c r="E48" s="262"/>
      <c r="F48" s="269"/>
      <c r="G48" s="264"/>
      <c r="H48" s="658"/>
      <c r="I48" s="664"/>
      <c r="J48" s="264"/>
      <c r="K48" s="263"/>
      <c r="L48" s="265" t="s">
        <v>394</v>
      </c>
      <c r="M48" s="263"/>
      <c r="N48" s="263"/>
      <c r="O48" s="669"/>
    </row>
    <row r="49" spans="1:112" x14ac:dyDescent="0.2">
      <c r="A49" s="266"/>
      <c r="B49" s="260"/>
      <c r="C49" s="267"/>
      <c r="D49" s="262"/>
      <c r="E49" s="262"/>
      <c r="F49" s="269"/>
      <c r="G49" s="264"/>
      <c r="H49" s="658"/>
      <c r="I49" s="664"/>
      <c r="J49" s="264"/>
      <c r="K49" s="263"/>
      <c r="L49" s="265" t="s">
        <v>394</v>
      </c>
      <c r="M49" s="263"/>
      <c r="N49" s="263"/>
      <c r="O49" s="669"/>
    </row>
    <row r="50" spans="1:112" x14ac:dyDescent="0.2">
      <c r="A50" s="266"/>
      <c r="B50" s="260"/>
      <c r="C50" s="267"/>
      <c r="D50" s="262"/>
      <c r="E50" s="262"/>
      <c r="F50" s="269"/>
      <c r="G50" s="264"/>
      <c r="H50" s="658"/>
      <c r="I50" s="664"/>
      <c r="J50" s="264"/>
      <c r="K50" s="263"/>
      <c r="L50" s="265" t="s">
        <v>394</v>
      </c>
      <c r="M50" s="263"/>
      <c r="N50" s="263"/>
      <c r="O50" s="669"/>
    </row>
    <row r="51" spans="1:112" x14ac:dyDescent="0.2">
      <c r="A51" s="266"/>
      <c r="B51" s="260"/>
      <c r="C51" s="267"/>
      <c r="D51" s="262"/>
      <c r="E51" s="262"/>
      <c r="F51" s="269"/>
      <c r="G51" s="264"/>
      <c r="H51" s="661"/>
      <c r="I51" s="664"/>
      <c r="J51" s="264"/>
      <c r="K51" s="263"/>
      <c r="L51" s="265" t="s">
        <v>394</v>
      </c>
      <c r="M51" s="263"/>
      <c r="N51" s="263"/>
      <c r="O51" s="669"/>
    </row>
    <row r="52" spans="1:112" x14ac:dyDescent="0.2">
      <c r="A52" s="259"/>
      <c r="B52" s="273"/>
      <c r="C52" s="274"/>
      <c r="D52" s="262"/>
      <c r="E52" s="262"/>
      <c r="F52" s="269"/>
      <c r="G52" s="264"/>
      <c r="H52" s="658"/>
      <c r="I52" s="664"/>
      <c r="J52" s="264"/>
      <c r="K52" s="264"/>
      <c r="L52" s="265" t="s">
        <v>394</v>
      </c>
      <c r="M52" s="263"/>
      <c r="N52" s="263"/>
      <c r="O52" s="669"/>
    </row>
    <row r="53" spans="1:112" x14ac:dyDescent="0.2">
      <c r="A53" s="266"/>
      <c r="B53" s="260"/>
      <c r="C53" s="274"/>
      <c r="D53" s="262"/>
      <c r="E53" s="262"/>
      <c r="F53" s="269"/>
      <c r="G53" s="264"/>
      <c r="H53" s="658"/>
      <c r="I53" s="664"/>
      <c r="J53" s="264"/>
      <c r="K53" s="263"/>
      <c r="L53" s="265" t="s">
        <v>394</v>
      </c>
      <c r="M53" s="263"/>
      <c r="N53" s="263"/>
      <c r="O53" s="669"/>
    </row>
    <row r="54" spans="1:112" x14ac:dyDescent="0.2">
      <c r="A54" s="266"/>
      <c r="B54" s="260"/>
      <c r="C54" s="267"/>
      <c r="D54" s="262"/>
      <c r="E54" s="262"/>
      <c r="F54" s="268"/>
      <c r="G54" s="263"/>
      <c r="H54" s="659"/>
      <c r="I54" s="668"/>
      <c r="J54" s="263"/>
      <c r="K54" s="263"/>
      <c r="L54" s="265" t="s">
        <v>394</v>
      </c>
      <c r="M54" s="263"/>
      <c r="N54" s="263"/>
      <c r="O54" s="669"/>
    </row>
    <row r="55" spans="1:112" x14ac:dyDescent="0.2">
      <c r="A55" s="266"/>
      <c r="B55" s="260"/>
      <c r="C55" s="267"/>
      <c r="D55" s="262"/>
      <c r="E55" s="262"/>
      <c r="F55" s="268"/>
      <c r="G55" s="263"/>
      <c r="H55" s="659"/>
      <c r="I55" s="668"/>
      <c r="J55" s="263"/>
      <c r="K55" s="263"/>
      <c r="L55" s="265" t="s">
        <v>394</v>
      </c>
      <c r="M55" s="263"/>
      <c r="N55" s="263"/>
      <c r="O55" s="669"/>
    </row>
    <row r="56" spans="1:112" x14ac:dyDescent="0.2">
      <c r="A56" s="266"/>
      <c r="B56" s="260"/>
      <c r="C56" s="267"/>
      <c r="D56" s="262"/>
      <c r="E56" s="262"/>
      <c r="F56" s="268"/>
      <c r="G56" s="263"/>
      <c r="H56" s="659"/>
      <c r="I56" s="668"/>
      <c r="J56" s="263"/>
      <c r="K56" s="263"/>
      <c r="L56" s="265" t="s">
        <v>394</v>
      </c>
      <c r="M56" s="263"/>
      <c r="N56" s="263"/>
      <c r="O56" s="669"/>
    </row>
    <row r="57" spans="1:112" x14ac:dyDescent="0.2">
      <c r="A57" s="266"/>
      <c r="B57" s="260"/>
      <c r="C57" s="274"/>
      <c r="D57" s="262"/>
      <c r="E57" s="262"/>
      <c r="F57" s="269"/>
      <c r="G57" s="264"/>
      <c r="H57" s="658"/>
      <c r="I57" s="664"/>
      <c r="J57" s="264"/>
      <c r="K57" s="263"/>
      <c r="L57" s="265" t="s">
        <v>394</v>
      </c>
      <c r="M57" s="263"/>
      <c r="N57" s="263"/>
      <c r="O57" s="66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</row>
    <row r="58" spans="1:112" x14ac:dyDescent="0.2">
      <c r="A58" s="266"/>
      <c r="B58" s="260"/>
      <c r="C58" s="274"/>
      <c r="D58" s="262"/>
      <c r="E58" s="262"/>
      <c r="F58" s="268"/>
      <c r="G58" s="263"/>
      <c r="H58" s="659"/>
      <c r="I58" s="668"/>
      <c r="J58" s="263"/>
      <c r="K58" s="263"/>
      <c r="L58" s="265" t="s">
        <v>394</v>
      </c>
      <c r="M58" s="263"/>
      <c r="N58" s="263"/>
      <c r="O58" s="66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</row>
    <row r="59" spans="1:112" x14ac:dyDescent="0.2">
      <c r="A59" s="266"/>
      <c r="B59" s="260"/>
      <c r="C59" s="274"/>
      <c r="D59" s="262"/>
      <c r="E59" s="262"/>
      <c r="F59" s="268"/>
      <c r="G59" s="263"/>
      <c r="H59" s="659"/>
      <c r="I59" s="668"/>
      <c r="J59" s="263"/>
      <c r="K59" s="263"/>
      <c r="L59" s="265" t="s">
        <v>394</v>
      </c>
      <c r="M59" s="263"/>
      <c r="N59" s="263"/>
      <c r="O59" s="66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</row>
    <row r="60" spans="1:112" x14ac:dyDescent="0.2">
      <c r="A60" s="266"/>
      <c r="B60" s="260"/>
      <c r="C60" s="274"/>
      <c r="D60" s="262"/>
      <c r="E60" s="262"/>
      <c r="F60" s="268"/>
      <c r="G60" s="263"/>
      <c r="H60" s="659"/>
      <c r="I60" s="668"/>
      <c r="J60" s="263"/>
      <c r="K60" s="263"/>
      <c r="L60" s="265" t="s">
        <v>394</v>
      </c>
      <c r="M60" s="263"/>
      <c r="N60" s="263"/>
      <c r="O60" s="66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</row>
    <row r="61" spans="1:112" x14ac:dyDescent="0.2">
      <c r="A61" s="266"/>
      <c r="B61" s="260"/>
      <c r="C61" s="274"/>
      <c r="D61" s="262"/>
      <c r="E61" s="262"/>
      <c r="F61" s="268"/>
      <c r="G61" s="263"/>
      <c r="H61" s="659"/>
      <c r="I61" s="668"/>
      <c r="J61" s="263"/>
      <c r="K61" s="263"/>
      <c r="L61" s="265" t="s">
        <v>394</v>
      </c>
      <c r="M61" s="263"/>
      <c r="N61" s="263"/>
      <c r="O61" s="66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</row>
    <row r="62" spans="1:112" x14ac:dyDescent="0.2">
      <c r="A62" s="259"/>
      <c r="B62" s="260"/>
      <c r="C62" s="270"/>
      <c r="D62" s="262"/>
      <c r="E62" s="262"/>
      <c r="F62" s="268"/>
      <c r="G62" s="263"/>
      <c r="H62" s="659"/>
      <c r="I62" s="668"/>
      <c r="J62" s="263"/>
      <c r="K62" s="263"/>
      <c r="L62" s="265" t="s">
        <v>394</v>
      </c>
      <c r="M62" s="263"/>
      <c r="N62" s="263"/>
      <c r="O62" s="669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</row>
    <row r="63" spans="1:112" x14ac:dyDescent="0.2">
      <c r="A63" s="259"/>
      <c r="B63" s="260"/>
      <c r="C63" s="270"/>
      <c r="D63" s="262"/>
      <c r="E63" s="262"/>
      <c r="F63" s="268"/>
      <c r="G63" s="263"/>
      <c r="H63" s="659"/>
      <c r="I63" s="668"/>
      <c r="J63" s="263"/>
      <c r="K63" s="263"/>
      <c r="L63" s="265" t="s">
        <v>394</v>
      </c>
      <c r="M63" s="263"/>
      <c r="N63" s="263"/>
      <c r="O63" s="669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</row>
    <row r="64" spans="1:112" x14ac:dyDescent="0.2">
      <c r="A64" s="266"/>
      <c r="B64" s="260"/>
      <c r="C64" s="274"/>
      <c r="D64" s="262"/>
      <c r="E64" s="262"/>
      <c r="F64" s="268"/>
      <c r="G64" s="263"/>
      <c r="H64" s="659"/>
      <c r="I64" s="668"/>
      <c r="J64" s="263"/>
      <c r="K64" s="263"/>
      <c r="L64" s="265" t="s">
        <v>394</v>
      </c>
      <c r="M64" s="263"/>
      <c r="N64" s="263"/>
      <c r="O64" s="669"/>
      <c r="P64" s="663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</row>
    <row r="65" spans="1:112" x14ac:dyDescent="0.2">
      <c r="A65" s="266"/>
      <c r="B65" s="260"/>
      <c r="C65" s="272"/>
      <c r="D65" s="276"/>
      <c r="E65" s="276"/>
      <c r="F65" s="268"/>
      <c r="G65" s="263"/>
      <c r="H65" s="659"/>
      <c r="I65" s="668"/>
      <c r="J65" s="263"/>
      <c r="K65" s="263"/>
      <c r="L65" s="265" t="s">
        <v>394</v>
      </c>
      <c r="M65" s="263"/>
      <c r="N65" s="263"/>
      <c r="O65" s="669"/>
      <c r="P65" s="663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275"/>
      <c r="CW65" s="275"/>
      <c r="CX65" s="275"/>
      <c r="CY65" s="275"/>
      <c r="CZ65" s="275"/>
      <c r="DA65" s="275"/>
      <c r="DB65" s="275"/>
      <c r="DC65" s="275"/>
      <c r="DD65" s="275"/>
      <c r="DE65" s="275"/>
      <c r="DF65" s="275"/>
      <c r="DG65" s="275"/>
      <c r="DH65" s="275"/>
    </row>
    <row r="66" spans="1:112" x14ac:dyDescent="0.2">
      <c r="A66" s="266"/>
      <c r="B66" s="260"/>
      <c r="C66" s="272"/>
      <c r="D66" s="276"/>
      <c r="E66" s="276"/>
      <c r="F66" s="268"/>
      <c r="G66" s="263"/>
      <c r="H66" s="659"/>
      <c r="I66" s="668"/>
      <c r="J66" s="263"/>
      <c r="K66" s="263"/>
      <c r="L66" s="265" t="s">
        <v>394</v>
      </c>
      <c r="M66" s="264"/>
      <c r="N66" s="264"/>
      <c r="O66" s="665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</row>
    <row r="67" spans="1:112" x14ac:dyDescent="0.2">
      <c r="A67" s="266"/>
      <c r="B67" s="277"/>
      <c r="C67" s="267"/>
      <c r="D67" s="262"/>
      <c r="E67" s="262"/>
      <c r="F67" s="268"/>
      <c r="G67" s="263"/>
      <c r="H67" s="659"/>
      <c r="I67" s="668"/>
      <c r="J67" s="263"/>
      <c r="K67" s="263"/>
      <c r="L67" s="265" t="s">
        <v>394</v>
      </c>
      <c r="M67" s="263"/>
      <c r="N67" s="263"/>
      <c r="O67" s="669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</row>
    <row r="68" spans="1:112" x14ac:dyDescent="0.2">
      <c r="A68" s="266"/>
      <c r="B68" s="277"/>
      <c r="C68" s="267"/>
      <c r="D68" s="262"/>
      <c r="E68" s="262"/>
      <c r="F68" s="268"/>
      <c r="G68" s="263"/>
      <c r="H68" s="659"/>
      <c r="I68" s="668"/>
      <c r="J68" s="263"/>
      <c r="K68" s="263"/>
      <c r="L68" s="265" t="s">
        <v>394</v>
      </c>
      <c r="M68" s="264"/>
      <c r="N68" s="264"/>
      <c r="O68" s="665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</row>
    <row r="69" spans="1:112" x14ac:dyDescent="0.2">
      <c r="A69" s="266"/>
      <c r="B69" s="277"/>
      <c r="C69" s="267"/>
      <c r="D69" s="262"/>
      <c r="E69" s="262"/>
      <c r="F69" s="268"/>
      <c r="G69" s="263"/>
      <c r="H69" s="659"/>
      <c r="I69" s="668"/>
      <c r="J69" s="263"/>
      <c r="K69" s="263"/>
      <c r="L69" s="265" t="s">
        <v>394</v>
      </c>
      <c r="M69" s="264"/>
      <c r="N69" s="264"/>
      <c r="O69" s="665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</row>
    <row r="70" spans="1:112" x14ac:dyDescent="0.2">
      <c r="A70" s="266"/>
      <c r="B70" s="277"/>
      <c r="C70" s="267"/>
      <c r="D70" s="262"/>
      <c r="E70" s="262"/>
      <c r="F70" s="268"/>
      <c r="G70" s="263"/>
      <c r="H70" s="659"/>
      <c r="I70" s="668"/>
      <c r="J70" s="263"/>
      <c r="K70" s="263"/>
      <c r="L70" s="265" t="s">
        <v>394</v>
      </c>
      <c r="M70" s="263"/>
      <c r="N70" s="263"/>
      <c r="O70" s="669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</row>
    <row r="71" spans="1:112" x14ac:dyDescent="0.2">
      <c r="A71" s="266"/>
      <c r="B71" s="277"/>
      <c r="C71" s="267"/>
      <c r="D71" s="262"/>
      <c r="E71" s="262"/>
      <c r="F71" s="268"/>
      <c r="G71" s="263"/>
      <c r="H71" s="659"/>
      <c r="I71" s="668"/>
      <c r="J71" s="263"/>
      <c r="K71" s="263"/>
      <c r="L71" s="265" t="s">
        <v>394</v>
      </c>
      <c r="M71" s="263"/>
      <c r="N71" s="263"/>
      <c r="O71" s="669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</row>
    <row r="72" spans="1:112" x14ac:dyDescent="0.2">
      <c r="A72" s="266"/>
      <c r="B72" s="277"/>
      <c r="C72" s="267"/>
      <c r="D72" s="262"/>
      <c r="E72" s="262"/>
      <c r="F72" s="268"/>
      <c r="G72" s="263"/>
      <c r="H72" s="659"/>
      <c r="I72" s="668"/>
      <c r="J72" s="263"/>
      <c r="K72" s="263"/>
      <c r="L72" s="265" t="s">
        <v>394</v>
      </c>
      <c r="M72" s="264"/>
      <c r="N72" s="264"/>
      <c r="O72" s="665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</row>
    <row r="73" spans="1:112" x14ac:dyDescent="0.2">
      <c r="A73" s="266"/>
      <c r="B73" s="277"/>
      <c r="C73" s="267"/>
      <c r="D73" s="262"/>
      <c r="E73" s="262"/>
      <c r="F73" s="268"/>
      <c r="G73" s="263"/>
      <c r="H73" s="659"/>
      <c r="I73" s="668"/>
      <c r="J73" s="263"/>
      <c r="K73" s="263"/>
      <c r="L73" s="265" t="s">
        <v>394</v>
      </c>
      <c r="M73" s="264"/>
      <c r="N73" s="264"/>
      <c r="O73" s="665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</row>
    <row r="74" spans="1:112" x14ac:dyDescent="0.2">
      <c r="A74" s="266"/>
      <c r="B74" s="277"/>
      <c r="C74" s="267"/>
      <c r="D74" s="262"/>
      <c r="E74" s="262"/>
      <c r="F74" s="268"/>
      <c r="G74" s="263"/>
      <c r="H74" s="659"/>
      <c r="I74" s="668"/>
      <c r="J74" s="263"/>
      <c r="K74" s="263"/>
      <c r="L74" s="265" t="s">
        <v>394</v>
      </c>
      <c r="M74" s="264"/>
      <c r="N74" s="264"/>
      <c r="O74" s="665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</row>
    <row r="75" spans="1:112" x14ac:dyDescent="0.2">
      <c r="A75" s="266"/>
      <c r="B75" s="277"/>
      <c r="C75" s="267"/>
      <c r="D75" s="262"/>
      <c r="E75" s="262"/>
      <c r="F75" s="268"/>
      <c r="G75" s="263"/>
      <c r="H75" s="659"/>
      <c r="I75" s="668"/>
      <c r="J75" s="263"/>
      <c r="K75" s="263"/>
      <c r="L75" s="265" t="s">
        <v>394</v>
      </c>
      <c r="M75" s="264"/>
      <c r="N75" s="264"/>
      <c r="O75" s="665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</row>
    <row r="76" spans="1:112" x14ac:dyDescent="0.2">
      <c r="A76" s="266"/>
      <c r="B76" s="277"/>
      <c r="C76" s="267"/>
      <c r="D76" s="278"/>
      <c r="E76" s="262"/>
      <c r="F76" s="268"/>
      <c r="G76" s="263"/>
      <c r="H76" s="659"/>
      <c r="I76" s="668"/>
      <c r="J76" s="263"/>
      <c r="K76" s="263"/>
      <c r="L76" s="265" t="s">
        <v>394</v>
      </c>
      <c r="M76" s="264"/>
      <c r="N76" s="264"/>
      <c r="O76" s="665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</row>
    <row r="77" spans="1:112" x14ac:dyDescent="0.2">
      <c r="A77" s="266"/>
      <c r="B77" s="277"/>
      <c r="C77" s="267"/>
      <c r="D77" s="262"/>
      <c r="E77" s="262"/>
      <c r="F77" s="268"/>
      <c r="G77" s="263"/>
      <c r="H77" s="659"/>
      <c r="I77" s="668"/>
      <c r="J77" s="263"/>
      <c r="K77" s="263"/>
      <c r="L77" s="265" t="s">
        <v>394</v>
      </c>
      <c r="M77" s="264"/>
      <c r="N77" s="264"/>
      <c r="O77" s="665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</row>
    <row r="78" spans="1:112" x14ac:dyDescent="0.2">
      <c r="A78" s="266"/>
      <c r="B78" s="277"/>
      <c r="C78" s="267"/>
      <c r="D78" s="262"/>
      <c r="E78" s="262"/>
      <c r="F78" s="268"/>
      <c r="G78" s="263"/>
      <c r="H78" s="659"/>
      <c r="I78" s="668"/>
      <c r="J78" s="263"/>
      <c r="K78" s="263"/>
      <c r="L78" s="265" t="s">
        <v>394</v>
      </c>
      <c r="M78" s="263"/>
      <c r="N78" s="263"/>
      <c r="O78" s="669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</row>
    <row r="79" spans="1:112" x14ac:dyDescent="0.2">
      <c r="A79" s="266"/>
      <c r="B79" s="277"/>
      <c r="C79" s="267"/>
      <c r="D79" s="262"/>
      <c r="E79" s="262"/>
      <c r="F79" s="268"/>
      <c r="G79" s="263"/>
      <c r="H79" s="659"/>
      <c r="I79" s="668"/>
      <c r="J79" s="263"/>
      <c r="K79" s="263"/>
      <c r="L79" s="265" t="s">
        <v>394</v>
      </c>
      <c r="M79" s="263"/>
      <c r="N79" s="263"/>
      <c r="O79" s="669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</row>
    <row r="80" spans="1:112" x14ac:dyDescent="0.2">
      <c r="A80" s="266"/>
      <c r="B80" s="277"/>
      <c r="C80" s="267"/>
      <c r="D80" s="262"/>
      <c r="E80" s="262"/>
      <c r="F80" s="268"/>
      <c r="G80" s="263"/>
      <c r="H80" s="659"/>
      <c r="I80" s="668"/>
      <c r="J80" s="263"/>
      <c r="K80" s="263"/>
      <c r="L80" s="265" t="s">
        <v>394</v>
      </c>
      <c r="M80" s="264"/>
      <c r="N80" s="264"/>
      <c r="O80" s="665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</row>
    <row r="81" spans="1:112" x14ac:dyDescent="0.2">
      <c r="A81" s="142"/>
      <c r="B81" s="279"/>
      <c r="C81" s="143"/>
      <c r="D81" s="145"/>
      <c r="E81" s="145"/>
      <c r="F81" s="280"/>
      <c r="G81" s="144"/>
      <c r="H81" s="662"/>
      <c r="I81" s="668"/>
      <c r="J81" s="263"/>
      <c r="K81" s="263"/>
      <c r="L81" s="265" t="s">
        <v>394</v>
      </c>
      <c r="M81" s="263"/>
      <c r="N81" s="263"/>
      <c r="O81" s="66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</row>
    <row r="82" spans="1:112" x14ac:dyDescent="0.2">
      <c r="A82" s="266"/>
      <c r="B82" s="277"/>
      <c r="C82" s="267"/>
      <c r="D82" s="262"/>
      <c r="E82" s="262"/>
      <c r="F82" s="268"/>
      <c r="G82" s="263"/>
      <c r="H82" s="659"/>
      <c r="I82" s="668"/>
      <c r="J82" s="263"/>
      <c r="K82" s="263"/>
      <c r="L82" s="265" t="s">
        <v>394</v>
      </c>
      <c r="M82" s="263"/>
      <c r="N82" s="263"/>
      <c r="O82" s="669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</row>
    <row r="83" spans="1:112" x14ac:dyDescent="0.2">
      <c r="A83" s="266"/>
      <c r="B83" s="277"/>
      <c r="C83" s="267"/>
      <c r="D83" s="262"/>
      <c r="E83" s="262"/>
      <c r="F83" s="268"/>
      <c r="G83" s="263"/>
      <c r="H83" s="659"/>
      <c r="I83" s="668"/>
      <c r="J83" s="263"/>
      <c r="K83" s="263"/>
      <c r="L83" s="265" t="s">
        <v>394</v>
      </c>
      <c r="M83" s="263"/>
      <c r="N83" s="263"/>
      <c r="O83" s="669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</row>
    <row r="84" spans="1:112" x14ac:dyDescent="0.2">
      <c r="A84" s="266"/>
      <c r="B84" s="277"/>
      <c r="C84" s="267"/>
      <c r="D84" s="262"/>
      <c r="E84" s="262"/>
      <c r="F84" s="268"/>
      <c r="G84" s="263"/>
      <c r="H84" s="659"/>
      <c r="I84" s="668"/>
      <c r="J84" s="263"/>
      <c r="K84" s="263"/>
      <c r="L84" s="265" t="s">
        <v>394</v>
      </c>
      <c r="M84" s="263"/>
      <c r="N84" s="263"/>
      <c r="O84" s="669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</row>
    <row r="85" spans="1:112" x14ac:dyDescent="0.2">
      <c r="A85" s="266"/>
      <c r="B85" s="277"/>
      <c r="C85" s="267"/>
      <c r="D85" s="262"/>
      <c r="E85" s="262"/>
      <c r="F85" s="268"/>
      <c r="G85" s="263"/>
      <c r="H85" s="659"/>
      <c r="I85" s="668"/>
      <c r="J85" s="263"/>
      <c r="K85" s="263"/>
      <c r="L85" s="265" t="s">
        <v>394</v>
      </c>
      <c r="M85" s="263"/>
      <c r="N85" s="263"/>
      <c r="O85" s="669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</row>
    <row r="86" spans="1:112" x14ac:dyDescent="0.2">
      <c r="A86" s="266"/>
      <c r="B86" s="277"/>
      <c r="C86" s="267"/>
      <c r="D86" s="262"/>
      <c r="E86" s="262"/>
      <c r="F86" s="268"/>
      <c r="G86" s="263"/>
      <c r="H86" s="659"/>
      <c r="I86" s="668"/>
      <c r="J86" s="263"/>
      <c r="K86" s="263"/>
      <c r="L86" s="265" t="s">
        <v>394</v>
      </c>
      <c r="M86" s="263"/>
      <c r="N86" s="263"/>
      <c r="O86" s="669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</row>
    <row r="87" spans="1:112" x14ac:dyDescent="0.2">
      <c r="A87" s="266"/>
      <c r="B87" s="277"/>
      <c r="C87" s="267"/>
      <c r="D87" s="262"/>
      <c r="E87" s="262"/>
      <c r="F87" s="268"/>
      <c r="G87" s="263"/>
      <c r="H87" s="659"/>
      <c r="I87" s="668"/>
      <c r="J87" s="263"/>
      <c r="K87" s="263"/>
      <c r="L87" s="265" t="s">
        <v>394</v>
      </c>
      <c r="M87" s="263"/>
      <c r="N87" s="263"/>
      <c r="O87" s="669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</row>
    <row r="88" spans="1:112" x14ac:dyDescent="0.2">
      <c r="A88" s="266"/>
      <c r="B88" s="277"/>
      <c r="C88" s="267"/>
      <c r="D88" s="262"/>
      <c r="E88" s="262"/>
      <c r="F88" s="268"/>
      <c r="G88" s="263"/>
      <c r="H88" s="659"/>
      <c r="I88" s="668"/>
      <c r="J88" s="263"/>
      <c r="K88" s="263"/>
      <c r="L88" s="265" t="s">
        <v>394</v>
      </c>
      <c r="M88" s="263"/>
      <c r="N88" s="263"/>
      <c r="O88" s="669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</row>
    <row r="89" spans="1:112" x14ac:dyDescent="0.2">
      <c r="A89" s="266"/>
      <c r="B89" s="277"/>
      <c r="C89" s="267"/>
      <c r="D89" s="262"/>
      <c r="E89" s="262"/>
      <c r="F89" s="268"/>
      <c r="G89" s="263"/>
      <c r="H89" s="659"/>
      <c r="I89" s="668"/>
      <c r="J89" s="263"/>
      <c r="K89" s="263"/>
      <c r="L89" s="265" t="s">
        <v>394</v>
      </c>
      <c r="M89" s="263"/>
      <c r="N89" s="263"/>
      <c r="O89" s="669"/>
    </row>
    <row r="90" spans="1:112" x14ac:dyDescent="0.2">
      <c r="A90" s="266"/>
      <c r="B90" s="277"/>
      <c r="C90" s="267"/>
      <c r="D90" s="262"/>
      <c r="E90" s="262"/>
      <c r="F90" s="268"/>
      <c r="G90" s="263"/>
      <c r="H90" s="659"/>
      <c r="I90" s="668"/>
      <c r="J90" s="263"/>
      <c r="K90" s="263"/>
      <c r="L90" s="265" t="s">
        <v>394</v>
      </c>
      <c r="M90" s="263"/>
      <c r="N90" s="263"/>
      <c r="O90" s="669"/>
    </row>
    <row r="91" spans="1:112" x14ac:dyDescent="0.2">
      <c r="A91" s="266"/>
      <c r="B91" s="277"/>
      <c r="C91" s="267"/>
      <c r="D91" s="262"/>
      <c r="E91" s="262"/>
      <c r="F91" s="268"/>
      <c r="G91" s="263"/>
      <c r="H91" s="659"/>
      <c r="I91" s="668"/>
      <c r="J91" s="263"/>
      <c r="K91" s="263"/>
      <c r="L91" s="265" t="s">
        <v>394</v>
      </c>
      <c r="M91" s="263"/>
      <c r="N91" s="263"/>
      <c r="O91" s="669"/>
    </row>
    <row r="92" spans="1:112" x14ac:dyDescent="0.2">
      <c r="A92" s="266"/>
      <c r="B92" s="277"/>
      <c r="C92" s="267"/>
      <c r="D92" s="262"/>
      <c r="E92" s="262"/>
      <c r="F92" s="268"/>
      <c r="G92" s="263"/>
      <c r="H92" s="659"/>
      <c r="I92" s="668"/>
      <c r="J92" s="263"/>
      <c r="K92" s="263"/>
      <c r="L92" s="265" t="s">
        <v>394</v>
      </c>
      <c r="M92" s="263"/>
      <c r="N92" s="263"/>
      <c r="O92" s="669"/>
    </row>
    <row r="93" spans="1:112" x14ac:dyDescent="0.2">
      <c r="A93" s="266"/>
      <c r="B93" s="277"/>
      <c r="C93" s="267"/>
      <c r="D93" s="262"/>
      <c r="E93" s="262"/>
      <c r="F93" s="268"/>
      <c r="G93" s="263"/>
      <c r="H93" s="659"/>
      <c r="I93" s="668"/>
      <c r="J93" s="263"/>
      <c r="K93" s="263"/>
      <c r="L93" s="265" t="s">
        <v>394</v>
      </c>
      <c r="M93" s="263"/>
      <c r="N93" s="263"/>
      <c r="O93" s="669"/>
    </row>
    <row r="94" spans="1:112" x14ac:dyDescent="0.2">
      <c r="A94" s="266"/>
      <c r="B94" s="277"/>
      <c r="C94" s="267"/>
      <c r="D94" s="262"/>
      <c r="E94" s="262"/>
      <c r="F94" s="268"/>
      <c r="G94" s="263"/>
      <c r="H94" s="659"/>
      <c r="I94" s="668"/>
      <c r="J94" s="263"/>
      <c r="K94" s="263"/>
      <c r="L94" s="265" t="s">
        <v>394</v>
      </c>
      <c r="M94" s="263"/>
      <c r="N94" s="263"/>
      <c r="O94" s="669"/>
    </row>
    <row r="95" spans="1:112" x14ac:dyDescent="0.2">
      <c r="A95" s="266"/>
      <c r="B95" s="277"/>
      <c r="C95" s="267"/>
      <c r="D95" s="262"/>
      <c r="E95" s="262"/>
      <c r="F95" s="268"/>
      <c r="G95" s="263"/>
      <c r="H95" s="659"/>
      <c r="I95" s="668"/>
      <c r="J95" s="263"/>
      <c r="K95" s="263"/>
      <c r="L95" s="265" t="s">
        <v>394</v>
      </c>
      <c r="M95" s="263"/>
      <c r="N95" s="263"/>
      <c r="O95" s="669"/>
    </row>
    <row r="96" spans="1:112" x14ac:dyDescent="0.2">
      <c r="A96" s="266"/>
      <c r="B96" s="277"/>
      <c r="C96" s="267"/>
      <c r="D96" s="262"/>
      <c r="E96" s="262"/>
      <c r="F96" s="268"/>
      <c r="G96" s="263"/>
      <c r="H96" s="659"/>
      <c r="I96" s="668"/>
      <c r="J96" s="263"/>
      <c r="K96" s="263"/>
      <c r="L96" s="265" t="s">
        <v>394</v>
      </c>
      <c r="M96" s="263"/>
      <c r="N96" s="263"/>
      <c r="O96" s="669"/>
    </row>
    <row r="97" spans="1:15" x14ac:dyDescent="0.2">
      <c r="A97" s="266"/>
      <c r="B97" s="277"/>
      <c r="C97" s="267"/>
      <c r="D97" s="262"/>
      <c r="E97" s="262"/>
      <c r="F97" s="268"/>
      <c r="G97" s="263"/>
      <c r="H97" s="659"/>
      <c r="I97" s="668"/>
      <c r="J97" s="263"/>
      <c r="K97" s="263"/>
      <c r="L97" s="265" t="s">
        <v>394</v>
      </c>
      <c r="M97" s="263"/>
      <c r="N97" s="263"/>
      <c r="O97" s="669"/>
    </row>
    <row r="98" spans="1:15" x14ac:dyDescent="0.2">
      <c r="A98" s="266"/>
      <c r="B98" s="277"/>
      <c r="C98" s="267"/>
      <c r="D98" s="262"/>
      <c r="E98" s="262"/>
      <c r="F98" s="268"/>
      <c r="G98" s="263"/>
      <c r="H98" s="659"/>
      <c r="I98" s="668"/>
      <c r="J98" s="263"/>
      <c r="K98" s="263"/>
      <c r="L98" s="265" t="s">
        <v>394</v>
      </c>
      <c r="M98" s="263"/>
      <c r="N98" s="263"/>
      <c r="O98" s="669"/>
    </row>
    <row r="99" spans="1:15" x14ac:dyDescent="0.2">
      <c r="A99" s="266"/>
      <c r="B99" s="277"/>
      <c r="C99" s="267"/>
      <c r="D99" s="262"/>
      <c r="E99" s="262"/>
      <c r="F99" s="268"/>
      <c r="G99" s="263"/>
      <c r="H99" s="659"/>
      <c r="I99" s="668"/>
      <c r="J99" s="263"/>
      <c r="K99" s="263"/>
      <c r="L99" s="265" t="s">
        <v>394</v>
      </c>
      <c r="M99" s="263"/>
      <c r="N99" s="263"/>
      <c r="O99" s="669"/>
    </row>
    <row r="100" spans="1:15" x14ac:dyDescent="0.2">
      <c r="A100" s="266"/>
      <c r="B100" s="277"/>
      <c r="C100" s="267"/>
      <c r="D100" s="262"/>
      <c r="E100" s="262"/>
      <c r="F100" s="268"/>
      <c r="G100" s="263"/>
      <c r="H100" s="659"/>
      <c r="I100" s="668"/>
      <c r="J100" s="263"/>
      <c r="K100" s="263"/>
      <c r="L100" s="265" t="s">
        <v>394</v>
      </c>
      <c r="M100" s="263"/>
      <c r="N100" s="263"/>
      <c r="O100" s="669"/>
    </row>
    <row r="101" spans="1:15" x14ac:dyDescent="0.2">
      <c r="A101" s="266"/>
      <c r="B101" s="277"/>
      <c r="C101" s="267"/>
      <c r="D101" s="262"/>
      <c r="E101" s="262"/>
      <c r="F101" s="268"/>
      <c r="G101" s="263"/>
      <c r="H101" s="659"/>
      <c r="I101" s="668"/>
      <c r="J101" s="263"/>
      <c r="K101" s="263"/>
      <c r="L101" s="265" t="s">
        <v>394</v>
      </c>
      <c r="M101" s="263"/>
      <c r="N101" s="263"/>
      <c r="O101" s="669"/>
    </row>
    <row r="102" spans="1:15" x14ac:dyDescent="0.2">
      <c r="A102" s="266"/>
      <c r="B102" s="277"/>
      <c r="C102" s="267"/>
      <c r="D102" s="262"/>
      <c r="E102" s="262"/>
      <c r="F102" s="268"/>
      <c r="G102" s="263"/>
      <c r="H102" s="659"/>
      <c r="I102" s="668"/>
      <c r="J102" s="263"/>
      <c r="K102" s="263"/>
      <c r="L102" s="265" t="s">
        <v>394</v>
      </c>
      <c r="M102" s="263"/>
      <c r="N102" s="263"/>
      <c r="O102" s="669"/>
    </row>
    <row r="103" spans="1:15" x14ac:dyDescent="0.2">
      <c r="A103" s="266"/>
      <c r="B103" s="277"/>
      <c r="C103" s="267"/>
      <c r="D103" s="262"/>
      <c r="E103" s="262"/>
      <c r="F103" s="268"/>
      <c r="G103" s="263"/>
      <c r="H103" s="659"/>
      <c r="I103" s="668"/>
      <c r="J103" s="263"/>
      <c r="K103" s="263"/>
      <c r="L103" s="265" t="s">
        <v>394</v>
      </c>
      <c r="M103" s="263"/>
      <c r="N103" s="263"/>
      <c r="O103" s="669"/>
    </row>
    <row r="104" spans="1:15" x14ac:dyDescent="0.2">
      <c r="A104" s="266"/>
      <c r="B104" s="277"/>
      <c r="C104" s="267"/>
      <c r="D104" s="262"/>
      <c r="E104" s="262"/>
      <c r="F104" s="268"/>
      <c r="G104" s="263"/>
      <c r="H104" s="659"/>
      <c r="I104" s="668"/>
      <c r="J104" s="263"/>
      <c r="K104" s="263"/>
      <c r="L104" s="265" t="s">
        <v>394</v>
      </c>
      <c r="M104" s="263"/>
      <c r="N104" s="263"/>
      <c r="O104" s="669"/>
    </row>
    <row r="105" spans="1:15" x14ac:dyDescent="0.2">
      <c r="A105" s="266"/>
      <c r="B105" s="277"/>
      <c r="C105" s="267"/>
      <c r="D105" s="262"/>
      <c r="E105" s="262"/>
      <c r="F105" s="268"/>
      <c r="G105" s="263"/>
      <c r="H105" s="659"/>
      <c r="I105" s="668"/>
      <c r="J105" s="263"/>
      <c r="K105" s="263"/>
      <c r="L105" s="265" t="s">
        <v>394</v>
      </c>
      <c r="M105" s="263"/>
      <c r="N105" s="263"/>
      <c r="O105" s="669"/>
    </row>
    <row r="106" spans="1:15" x14ac:dyDescent="0.2">
      <c r="A106" s="266"/>
      <c r="B106" s="277"/>
      <c r="C106" s="267"/>
      <c r="D106" s="262"/>
      <c r="E106" s="262"/>
      <c r="F106" s="268"/>
      <c r="G106" s="263"/>
      <c r="H106" s="659"/>
      <c r="I106" s="668"/>
      <c r="J106" s="263"/>
      <c r="K106" s="263"/>
      <c r="L106" s="265" t="s">
        <v>394</v>
      </c>
      <c r="M106" s="263"/>
      <c r="N106" s="263"/>
      <c r="O106" s="669"/>
    </row>
    <row r="107" spans="1:15" x14ac:dyDescent="0.2">
      <c r="A107" s="266"/>
      <c r="B107" s="277"/>
      <c r="C107" s="267"/>
      <c r="D107" s="262"/>
      <c r="E107" s="262"/>
      <c r="F107" s="268"/>
      <c r="G107" s="263"/>
      <c r="H107" s="659"/>
      <c r="I107" s="668"/>
      <c r="J107" s="263"/>
      <c r="K107" s="263"/>
      <c r="L107" s="265" t="s">
        <v>394</v>
      </c>
      <c r="M107" s="263"/>
      <c r="N107" s="263"/>
      <c r="O107" s="669"/>
    </row>
    <row r="108" spans="1:15" x14ac:dyDescent="0.2">
      <c r="A108" s="266"/>
      <c r="B108" s="277"/>
      <c r="C108" s="267"/>
      <c r="D108" s="262"/>
      <c r="E108" s="262"/>
      <c r="F108" s="268"/>
      <c r="G108" s="263"/>
      <c r="H108" s="659"/>
      <c r="I108" s="668"/>
      <c r="J108" s="263"/>
      <c r="K108" s="263"/>
      <c r="L108" s="265" t="s">
        <v>394</v>
      </c>
      <c r="M108" s="263"/>
      <c r="N108" s="263"/>
      <c r="O108" s="669"/>
    </row>
    <row r="109" spans="1:15" x14ac:dyDescent="0.2">
      <c r="A109" s="266"/>
      <c r="B109" s="277"/>
      <c r="C109" s="267"/>
      <c r="D109" s="262"/>
      <c r="E109" s="262"/>
      <c r="F109" s="268"/>
      <c r="G109" s="263"/>
      <c r="H109" s="659"/>
      <c r="I109" s="668"/>
      <c r="J109" s="263"/>
      <c r="K109" s="263"/>
      <c r="L109" s="265" t="s">
        <v>394</v>
      </c>
      <c r="M109" s="263"/>
      <c r="N109" s="263"/>
      <c r="O109" s="669"/>
    </row>
    <row r="110" spans="1:15" x14ac:dyDescent="0.2">
      <c r="A110" s="266"/>
      <c r="B110" s="277"/>
      <c r="C110" s="267"/>
      <c r="D110" s="262"/>
      <c r="E110" s="262"/>
      <c r="F110" s="268"/>
      <c r="G110" s="263"/>
      <c r="H110" s="659"/>
      <c r="I110" s="668"/>
      <c r="J110" s="263"/>
      <c r="K110" s="263"/>
      <c r="L110" s="265" t="s">
        <v>394</v>
      </c>
      <c r="M110" s="263"/>
      <c r="N110" s="263"/>
      <c r="O110" s="669"/>
    </row>
    <row r="111" spans="1:15" x14ac:dyDescent="0.2">
      <c r="A111" s="266"/>
      <c r="B111" s="277"/>
      <c r="C111" s="267"/>
      <c r="D111" s="262"/>
      <c r="E111" s="262"/>
      <c r="F111" s="268"/>
      <c r="G111" s="263"/>
      <c r="H111" s="659"/>
      <c r="I111" s="668"/>
      <c r="J111" s="263"/>
      <c r="K111" s="263"/>
      <c r="L111" s="265" t="s">
        <v>394</v>
      </c>
      <c r="M111" s="263"/>
      <c r="N111" s="263"/>
      <c r="O111" s="669"/>
    </row>
    <row r="112" spans="1:15" x14ac:dyDescent="0.2">
      <c r="A112" s="266"/>
      <c r="B112" s="277"/>
      <c r="C112" s="267"/>
      <c r="D112" s="262"/>
      <c r="E112" s="262"/>
      <c r="F112" s="268"/>
      <c r="G112" s="263"/>
      <c r="H112" s="659"/>
      <c r="I112" s="668"/>
      <c r="J112" s="263"/>
      <c r="K112" s="263"/>
      <c r="L112" s="265" t="s">
        <v>394</v>
      </c>
      <c r="M112" s="263"/>
      <c r="N112" s="263"/>
      <c r="O112" s="669"/>
    </row>
    <row r="113" spans="1:15" x14ac:dyDescent="0.2">
      <c r="A113" s="266"/>
      <c r="B113" s="277"/>
      <c r="C113" s="267"/>
      <c r="D113" s="262"/>
      <c r="E113" s="262"/>
      <c r="F113" s="268"/>
      <c r="G113" s="263"/>
      <c r="H113" s="659"/>
      <c r="I113" s="668"/>
      <c r="J113" s="263"/>
      <c r="K113" s="263"/>
      <c r="L113" s="265" t="s">
        <v>394</v>
      </c>
      <c r="M113" s="263"/>
      <c r="N113" s="263"/>
      <c r="O113" s="669"/>
    </row>
    <row r="114" spans="1:15" x14ac:dyDescent="0.2">
      <c r="A114" s="266"/>
      <c r="B114" s="277"/>
      <c r="C114" s="267"/>
      <c r="D114" s="262"/>
      <c r="E114" s="262"/>
      <c r="F114" s="268"/>
      <c r="G114" s="263"/>
      <c r="H114" s="659"/>
      <c r="I114" s="668"/>
      <c r="J114" s="263"/>
      <c r="K114" s="263"/>
      <c r="L114" s="265" t="s">
        <v>394</v>
      </c>
      <c r="M114" s="263"/>
      <c r="N114" s="263"/>
      <c r="O114" s="669"/>
    </row>
    <row r="115" spans="1:15" x14ac:dyDescent="0.2">
      <c r="A115" s="266"/>
      <c r="B115" s="277"/>
      <c r="C115" s="267"/>
      <c r="D115" s="262"/>
      <c r="E115" s="262"/>
      <c r="F115" s="268"/>
      <c r="G115" s="263"/>
      <c r="H115" s="659"/>
      <c r="I115" s="668"/>
      <c r="J115" s="263"/>
      <c r="K115" s="263"/>
      <c r="L115" s="265" t="s">
        <v>394</v>
      </c>
      <c r="M115" s="263"/>
      <c r="N115" s="263"/>
      <c r="O115" s="669"/>
    </row>
    <row r="116" spans="1:15" x14ac:dyDescent="0.2">
      <c r="A116" s="266"/>
      <c r="B116" s="277"/>
      <c r="C116" s="267"/>
      <c r="D116" s="262"/>
      <c r="E116" s="262"/>
      <c r="F116" s="268"/>
      <c r="G116" s="263"/>
      <c r="H116" s="659"/>
      <c r="I116" s="668"/>
      <c r="J116" s="263"/>
      <c r="K116" s="263"/>
      <c r="L116" s="265" t="s">
        <v>394</v>
      </c>
      <c r="M116" s="263"/>
      <c r="N116" s="263"/>
      <c r="O116" s="669"/>
    </row>
    <row r="117" spans="1:15" x14ac:dyDescent="0.2">
      <c r="A117" s="266"/>
      <c r="B117" s="277"/>
      <c r="C117" s="267"/>
      <c r="D117" s="262"/>
      <c r="E117" s="262"/>
      <c r="F117" s="268"/>
      <c r="G117" s="263"/>
      <c r="H117" s="659"/>
      <c r="I117" s="668"/>
      <c r="J117" s="263"/>
      <c r="K117" s="263"/>
      <c r="L117" s="265" t="s">
        <v>394</v>
      </c>
      <c r="M117" s="263"/>
      <c r="N117" s="263"/>
      <c r="O117" s="669"/>
    </row>
    <row r="118" spans="1:15" x14ac:dyDescent="0.2">
      <c r="A118" s="266"/>
      <c r="B118" s="277"/>
      <c r="C118" s="267"/>
      <c r="D118" s="262"/>
      <c r="E118" s="262"/>
      <c r="F118" s="268"/>
      <c r="G118" s="263"/>
      <c r="H118" s="659"/>
      <c r="I118" s="668"/>
      <c r="J118" s="263"/>
      <c r="K118" s="263"/>
      <c r="L118" s="265" t="s">
        <v>394</v>
      </c>
      <c r="M118" s="263"/>
      <c r="N118" s="263"/>
      <c r="O118" s="669"/>
    </row>
    <row r="119" spans="1:15" x14ac:dyDescent="0.2">
      <c r="A119" s="266"/>
      <c r="B119" s="277"/>
      <c r="C119" s="267"/>
      <c r="D119" s="262"/>
      <c r="E119" s="262"/>
      <c r="F119" s="268"/>
      <c r="G119" s="263"/>
      <c r="H119" s="659"/>
      <c r="I119" s="668"/>
      <c r="J119" s="263"/>
      <c r="K119" s="263"/>
      <c r="L119" s="265" t="s">
        <v>394</v>
      </c>
      <c r="M119" s="263"/>
      <c r="N119" s="263"/>
      <c r="O119" s="669"/>
    </row>
    <row r="120" spans="1:15" x14ac:dyDescent="0.2">
      <c r="A120" s="266"/>
      <c r="B120" s="277"/>
      <c r="C120" s="267"/>
      <c r="D120" s="262"/>
      <c r="E120" s="262"/>
      <c r="F120" s="268"/>
      <c r="G120" s="263"/>
      <c r="H120" s="659"/>
      <c r="I120" s="668"/>
      <c r="J120" s="263"/>
      <c r="K120" s="263"/>
      <c r="L120" s="265" t="s">
        <v>394</v>
      </c>
      <c r="M120" s="263"/>
      <c r="N120" s="263"/>
      <c r="O120" s="669"/>
    </row>
    <row r="121" spans="1:15" x14ac:dyDescent="0.2">
      <c r="A121" s="266"/>
      <c r="B121" s="277"/>
      <c r="C121" s="267"/>
      <c r="D121" s="262"/>
      <c r="E121" s="262"/>
      <c r="F121" s="268"/>
      <c r="G121" s="263"/>
      <c r="H121" s="659"/>
      <c r="I121" s="668"/>
      <c r="J121" s="263"/>
      <c r="K121" s="263"/>
      <c r="L121" s="265" t="s">
        <v>51</v>
      </c>
      <c r="M121" s="263"/>
      <c r="N121" s="263"/>
      <c r="O121" s="669"/>
    </row>
    <row r="122" spans="1:15" x14ac:dyDescent="0.2">
      <c r="A122" s="266"/>
      <c r="B122" s="277"/>
      <c r="C122" s="267"/>
      <c r="D122" s="262"/>
      <c r="E122" s="262"/>
      <c r="F122" s="268"/>
      <c r="G122" s="263"/>
      <c r="H122" s="659"/>
      <c r="I122" s="668"/>
      <c r="J122" s="263"/>
      <c r="K122" s="263"/>
      <c r="L122" s="265" t="s">
        <v>51</v>
      </c>
      <c r="M122" s="263"/>
      <c r="N122" s="263"/>
      <c r="O122" s="669"/>
    </row>
    <row r="123" spans="1:15" x14ac:dyDescent="0.2">
      <c r="A123" s="266"/>
      <c r="B123" s="277"/>
      <c r="C123" s="267"/>
      <c r="D123" s="262"/>
      <c r="E123" s="262"/>
      <c r="F123" s="268"/>
      <c r="G123" s="263"/>
      <c r="H123" s="659"/>
      <c r="I123" s="668"/>
      <c r="J123" s="263"/>
      <c r="K123" s="263"/>
      <c r="L123" s="265" t="s">
        <v>51</v>
      </c>
      <c r="M123" s="263"/>
      <c r="N123" s="263"/>
      <c r="O123" s="669"/>
    </row>
    <row r="124" spans="1:15" x14ac:dyDescent="0.2">
      <c r="A124" s="266"/>
      <c r="B124" s="277"/>
      <c r="C124" s="267"/>
      <c r="D124" s="262"/>
      <c r="E124" s="262"/>
      <c r="F124" s="268"/>
      <c r="G124" s="263"/>
      <c r="H124" s="659"/>
      <c r="I124" s="668"/>
      <c r="J124" s="263"/>
      <c r="K124" s="263"/>
      <c r="L124" s="265" t="s">
        <v>51</v>
      </c>
      <c r="M124" s="263"/>
      <c r="N124" s="263"/>
      <c r="O124" s="669"/>
    </row>
    <row r="125" spans="1:15" x14ac:dyDescent="0.2">
      <c r="A125" s="266"/>
      <c r="B125" s="277"/>
      <c r="C125" s="267"/>
      <c r="D125" s="262"/>
      <c r="E125" s="262"/>
      <c r="F125" s="268"/>
      <c r="G125" s="263"/>
      <c r="H125" s="659"/>
      <c r="I125" s="668"/>
      <c r="J125" s="263"/>
      <c r="K125" s="263"/>
      <c r="L125" s="265" t="s">
        <v>51</v>
      </c>
      <c r="M125" s="263"/>
      <c r="N125" s="263"/>
      <c r="O125" s="669"/>
    </row>
    <row r="126" spans="1:15" x14ac:dyDescent="0.2">
      <c r="A126" s="266"/>
      <c r="B126" s="277"/>
      <c r="C126" s="267"/>
      <c r="D126" s="262"/>
      <c r="E126" s="262"/>
      <c r="F126" s="268"/>
      <c r="G126" s="263"/>
      <c r="H126" s="659"/>
      <c r="I126" s="668"/>
      <c r="J126" s="263"/>
      <c r="K126" s="263"/>
      <c r="L126" s="265" t="s">
        <v>51</v>
      </c>
      <c r="M126" s="263"/>
      <c r="N126" s="263"/>
      <c r="O126" s="669"/>
    </row>
    <row r="127" spans="1:15" x14ac:dyDescent="0.2">
      <c r="A127" s="266"/>
      <c r="B127" s="277"/>
      <c r="C127" s="267"/>
      <c r="D127" s="262"/>
      <c r="E127" s="262"/>
      <c r="F127" s="268"/>
      <c r="G127" s="263"/>
      <c r="H127" s="659"/>
      <c r="I127" s="668"/>
      <c r="J127" s="263"/>
      <c r="K127" s="263"/>
      <c r="L127" s="265" t="s">
        <v>51</v>
      </c>
      <c r="M127" s="263"/>
      <c r="N127" s="263"/>
      <c r="O127" s="669"/>
    </row>
    <row r="128" spans="1:15" x14ac:dyDescent="0.2">
      <c r="A128" s="266"/>
      <c r="B128" s="277"/>
      <c r="C128" s="267"/>
      <c r="D128" s="262"/>
      <c r="E128" s="262"/>
      <c r="F128" s="268"/>
      <c r="G128" s="263"/>
      <c r="H128" s="659"/>
      <c r="I128" s="668"/>
      <c r="J128" s="263"/>
      <c r="K128" s="263"/>
      <c r="L128" s="265" t="s">
        <v>51</v>
      </c>
      <c r="M128" s="263"/>
      <c r="N128" s="263"/>
      <c r="O128" s="669"/>
    </row>
    <row r="129" spans="1:15" x14ac:dyDescent="0.2">
      <c r="A129" s="266"/>
      <c r="B129" s="277"/>
      <c r="C129" s="267"/>
      <c r="D129" s="262"/>
      <c r="E129" s="262"/>
      <c r="F129" s="268"/>
      <c r="G129" s="263"/>
      <c r="H129" s="659"/>
      <c r="I129" s="668"/>
      <c r="J129" s="263"/>
      <c r="K129" s="263"/>
      <c r="L129" s="265" t="s">
        <v>51</v>
      </c>
      <c r="M129" s="263"/>
      <c r="N129" s="263"/>
      <c r="O129" s="669"/>
    </row>
    <row r="130" spans="1:15" x14ac:dyDescent="0.2">
      <c r="A130" s="266"/>
      <c r="B130" s="277"/>
      <c r="C130" s="267"/>
      <c r="D130" s="262"/>
      <c r="E130" s="262"/>
      <c r="F130" s="268"/>
      <c r="G130" s="263"/>
      <c r="H130" s="659"/>
      <c r="I130" s="668"/>
      <c r="J130" s="263"/>
      <c r="K130" s="263"/>
      <c r="L130" s="265" t="s">
        <v>51</v>
      </c>
      <c r="M130" s="263"/>
      <c r="N130" s="263"/>
      <c r="O130" s="669"/>
    </row>
    <row r="131" spans="1:15" x14ac:dyDescent="0.2">
      <c r="A131" s="266"/>
      <c r="B131" s="277"/>
      <c r="C131" s="267"/>
      <c r="D131" s="262"/>
      <c r="E131" s="262"/>
      <c r="F131" s="268"/>
      <c r="G131" s="263"/>
      <c r="H131" s="659"/>
      <c r="I131" s="668"/>
      <c r="J131" s="263"/>
      <c r="K131" s="263"/>
      <c r="L131" s="265" t="s">
        <v>51</v>
      </c>
      <c r="M131" s="263"/>
      <c r="N131" s="263"/>
      <c r="O131" s="669"/>
    </row>
    <row r="132" spans="1:15" x14ac:dyDescent="0.2">
      <c r="A132" s="266"/>
      <c r="B132" s="277"/>
      <c r="C132" s="267"/>
      <c r="D132" s="262"/>
      <c r="E132" s="262"/>
      <c r="F132" s="268"/>
      <c r="G132" s="263"/>
      <c r="H132" s="659"/>
      <c r="I132" s="668"/>
      <c r="J132" s="263"/>
      <c r="K132" s="263"/>
      <c r="L132" s="265" t="s">
        <v>51</v>
      </c>
      <c r="M132" s="263"/>
      <c r="N132" s="263"/>
      <c r="O132" s="669"/>
    </row>
    <row r="133" spans="1:15" x14ac:dyDescent="0.2">
      <c r="A133" s="266"/>
      <c r="B133" s="277"/>
      <c r="C133" s="267"/>
      <c r="D133" s="262"/>
      <c r="E133" s="262"/>
      <c r="F133" s="268"/>
      <c r="G133" s="263"/>
      <c r="H133" s="659"/>
      <c r="I133" s="668"/>
      <c r="J133" s="263"/>
      <c r="K133" s="263"/>
      <c r="L133" s="265" t="s">
        <v>51</v>
      </c>
      <c r="M133" s="263"/>
      <c r="N133" s="263"/>
      <c r="O133" s="669"/>
    </row>
    <row r="134" spans="1:15" x14ac:dyDescent="0.2">
      <c r="A134" s="266"/>
      <c r="B134" s="277"/>
      <c r="C134" s="267"/>
      <c r="D134" s="262"/>
      <c r="E134" s="262"/>
      <c r="F134" s="268"/>
      <c r="G134" s="263"/>
      <c r="H134" s="659"/>
      <c r="I134" s="668"/>
      <c r="J134" s="263"/>
      <c r="K134" s="263"/>
      <c r="L134" s="265" t="s">
        <v>51</v>
      </c>
      <c r="M134" s="263"/>
      <c r="N134" s="263"/>
      <c r="O134" s="669"/>
    </row>
    <row r="135" spans="1:15" x14ac:dyDescent="0.2">
      <c r="A135" s="266"/>
      <c r="B135" s="277"/>
      <c r="C135" s="267"/>
      <c r="D135" s="262"/>
      <c r="E135" s="262"/>
      <c r="F135" s="268"/>
      <c r="G135" s="263"/>
      <c r="H135" s="659"/>
      <c r="I135" s="668"/>
      <c r="J135" s="263"/>
      <c r="K135" s="263"/>
      <c r="L135" s="265" t="s">
        <v>51</v>
      </c>
      <c r="M135" s="263"/>
      <c r="N135" s="263"/>
      <c r="O135" s="669"/>
    </row>
    <row r="136" spans="1:15" x14ac:dyDescent="0.2">
      <c r="A136" s="266"/>
      <c r="B136" s="277"/>
      <c r="C136" s="267"/>
      <c r="D136" s="262"/>
      <c r="E136" s="262"/>
      <c r="F136" s="268"/>
      <c r="G136" s="263"/>
      <c r="H136" s="659"/>
      <c r="I136" s="668"/>
      <c r="J136" s="263"/>
      <c r="K136" s="263"/>
      <c r="L136" s="265" t="s">
        <v>51</v>
      </c>
      <c r="M136" s="263"/>
      <c r="N136" s="263"/>
      <c r="O136" s="669"/>
    </row>
    <row r="137" spans="1:15" x14ac:dyDescent="0.2">
      <c r="A137" s="266"/>
      <c r="B137" s="277"/>
      <c r="C137" s="267"/>
      <c r="D137" s="262"/>
      <c r="E137" s="262"/>
      <c r="F137" s="268"/>
      <c r="G137" s="263"/>
      <c r="H137" s="659"/>
      <c r="I137" s="668"/>
      <c r="J137" s="263"/>
      <c r="K137" s="263"/>
      <c r="L137" s="265" t="s">
        <v>51</v>
      </c>
      <c r="M137" s="263"/>
      <c r="N137" s="263"/>
      <c r="O137" s="669"/>
    </row>
    <row r="138" spans="1:15" x14ac:dyDescent="0.2">
      <c r="A138" s="266"/>
      <c r="B138" s="277"/>
      <c r="C138" s="267"/>
      <c r="D138" s="262"/>
      <c r="E138" s="262"/>
      <c r="F138" s="268"/>
      <c r="G138" s="263"/>
      <c r="H138" s="659"/>
      <c r="I138" s="668"/>
      <c r="J138" s="263"/>
      <c r="K138" s="263"/>
      <c r="L138" s="265" t="s">
        <v>51</v>
      </c>
      <c r="M138" s="263"/>
      <c r="N138" s="263"/>
      <c r="O138" s="669"/>
    </row>
    <row r="139" spans="1:15" x14ac:dyDescent="0.2">
      <c r="A139" s="266"/>
      <c r="B139" s="277"/>
      <c r="C139" s="267"/>
      <c r="D139" s="262"/>
      <c r="E139" s="262"/>
      <c r="F139" s="268"/>
      <c r="G139" s="263"/>
      <c r="H139" s="659"/>
      <c r="I139" s="668"/>
      <c r="J139" s="263"/>
      <c r="K139" s="263"/>
      <c r="L139" s="265" t="s">
        <v>51</v>
      </c>
      <c r="M139" s="263"/>
      <c r="N139" s="263"/>
      <c r="O139" s="669"/>
    </row>
    <row r="140" spans="1:15" x14ac:dyDescent="0.2">
      <c r="A140" s="266"/>
      <c r="B140" s="277"/>
      <c r="C140" s="267"/>
      <c r="D140" s="262"/>
      <c r="E140" s="262"/>
      <c r="F140" s="268"/>
      <c r="G140" s="263"/>
      <c r="H140" s="659"/>
      <c r="I140" s="668"/>
      <c r="J140" s="263"/>
      <c r="K140" s="263"/>
      <c r="L140" s="265" t="s">
        <v>51</v>
      </c>
      <c r="M140" s="263"/>
      <c r="N140" s="263"/>
      <c r="O140" s="669"/>
    </row>
    <row r="141" spans="1:15" x14ac:dyDescent="0.2">
      <c r="A141" s="266"/>
      <c r="B141" s="277"/>
      <c r="C141" s="267"/>
      <c r="D141" s="262"/>
      <c r="E141" s="262"/>
      <c r="F141" s="268"/>
      <c r="G141" s="263"/>
      <c r="H141" s="659"/>
      <c r="I141" s="668"/>
      <c r="J141" s="263"/>
      <c r="K141" s="263"/>
      <c r="L141" s="265" t="s">
        <v>51</v>
      </c>
      <c r="M141" s="263"/>
      <c r="N141" s="263"/>
      <c r="O141" s="669"/>
    </row>
    <row r="142" spans="1:15" x14ac:dyDescent="0.2">
      <c r="A142" s="266"/>
      <c r="B142" s="277"/>
      <c r="C142" s="267"/>
      <c r="D142" s="262"/>
      <c r="E142" s="262"/>
      <c r="F142" s="268"/>
      <c r="G142" s="263"/>
      <c r="H142" s="659"/>
      <c r="I142" s="668"/>
      <c r="J142" s="263"/>
      <c r="K142" s="263"/>
      <c r="L142" s="265" t="s">
        <v>51</v>
      </c>
      <c r="M142" s="263"/>
      <c r="N142" s="263"/>
      <c r="O142" s="669"/>
    </row>
    <row r="143" spans="1:15" x14ac:dyDescent="0.2">
      <c r="A143" s="266"/>
      <c r="B143" s="277"/>
      <c r="C143" s="267"/>
      <c r="D143" s="262"/>
      <c r="E143" s="262"/>
      <c r="F143" s="268"/>
      <c r="G143" s="263"/>
      <c r="H143" s="659"/>
      <c r="I143" s="668"/>
      <c r="J143" s="263"/>
      <c r="K143" s="263"/>
      <c r="L143" s="265" t="s">
        <v>51</v>
      </c>
      <c r="M143" s="263"/>
      <c r="N143" s="263"/>
      <c r="O143" s="669"/>
    </row>
    <row r="144" spans="1:15" x14ac:dyDescent="0.2">
      <c r="A144" s="266"/>
      <c r="B144" s="277"/>
      <c r="C144" s="267"/>
      <c r="D144" s="262"/>
      <c r="E144" s="262"/>
      <c r="F144" s="268"/>
      <c r="G144" s="263"/>
      <c r="H144" s="659"/>
      <c r="I144" s="668"/>
      <c r="J144" s="263"/>
      <c r="K144" s="263"/>
      <c r="L144" s="265" t="s">
        <v>51</v>
      </c>
      <c r="M144" s="263"/>
      <c r="N144" s="263"/>
      <c r="O144" s="669"/>
    </row>
    <row r="145" spans="1:15" x14ac:dyDescent="0.2">
      <c r="A145" s="266"/>
      <c r="B145" s="277"/>
      <c r="C145" s="267"/>
      <c r="D145" s="262"/>
      <c r="E145" s="262"/>
      <c r="F145" s="268"/>
      <c r="G145" s="263"/>
      <c r="H145" s="659"/>
      <c r="I145" s="668"/>
      <c r="J145" s="263"/>
      <c r="K145" s="263"/>
      <c r="L145" s="265" t="s">
        <v>51</v>
      </c>
      <c r="M145" s="263"/>
      <c r="N145" s="263"/>
      <c r="O145" s="669"/>
    </row>
    <row r="146" spans="1:15" x14ac:dyDescent="0.2">
      <c r="A146" s="266"/>
      <c r="B146" s="277"/>
      <c r="C146" s="267"/>
      <c r="D146" s="262"/>
      <c r="E146" s="262"/>
      <c r="F146" s="268"/>
      <c r="G146" s="263"/>
      <c r="H146" s="659"/>
      <c r="I146" s="668"/>
      <c r="J146" s="263"/>
      <c r="K146" s="263"/>
      <c r="L146" s="265" t="s">
        <v>51</v>
      </c>
      <c r="M146" s="263"/>
      <c r="N146" s="263"/>
      <c r="O146" s="669"/>
    </row>
    <row r="147" spans="1:15" x14ac:dyDescent="0.2">
      <c r="A147" s="266"/>
      <c r="B147" s="277"/>
      <c r="C147" s="267"/>
      <c r="D147" s="262"/>
      <c r="E147" s="262"/>
      <c r="F147" s="268"/>
      <c r="G147" s="263"/>
      <c r="H147" s="659"/>
      <c r="I147" s="668"/>
      <c r="J147" s="263"/>
      <c r="K147" s="263"/>
      <c r="L147" s="265" t="s">
        <v>51</v>
      </c>
      <c r="M147" s="263"/>
      <c r="N147" s="263"/>
      <c r="O147" s="669"/>
    </row>
    <row r="148" spans="1:15" x14ac:dyDescent="0.2">
      <c r="A148" s="266"/>
      <c r="B148" s="277"/>
      <c r="C148" s="267"/>
      <c r="D148" s="262"/>
      <c r="E148" s="262"/>
      <c r="F148" s="268"/>
      <c r="G148" s="263"/>
      <c r="H148" s="659"/>
      <c r="I148" s="668"/>
      <c r="J148" s="263"/>
      <c r="K148" s="263"/>
      <c r="L148" s="265" t="s">
        <v>51</v>
      </c>
      <c r="M148" s="263"/>
      <c r="N148" s="263"/>
      <c r="O148" s="669"/>
    </row>
    <row r="149" spans="1:15" x14ac:dyDescent="0.2">
      <c r="A149" s="266"/>
      <c r="B149" s="277"/>
      <c r="C149" s="267"/>
      <c r="D149" s="262"/>
      <c r="E149" s="262"/>
      <c r="F149" s="268"/>
      <c r="G149" s="263"/>
      <c r="H149" s="659"/>
      <c r="I149" s="668"/>
      <c r="J149" s="263"/>
      <c r="K149" s="263"/>
      <c r="L149" s="265" t="s">
        <v>51</v>
      </c>
      <c r="M149" s="263"/>
      <c r="N149" s="263"/>
      <c r="O149" s="669"/>
    </row>
    <row r="150" spans="1:15" x14ac:dyDescent="0.2">
      <c r="A150" s="266"/>
      <c r="B150" s="277"/>
      <c r="C150" s="267"/>
      <c r="D150" s="262"/>
      <c r="E150" s="262"/>
      <c r="F150" s="268"/>
      <c r="G150" s="263"/>
      <c r="H150" s="659"/>
      <c r="I150" s="668"/>
      <c r="J150" s="263"/>
      <c r="K150" s="263"/>
      <c r="L150" s="265" t="s">
        <v>51</v>
      </c>
      <c r="M150" s="263"/>
      <c r="N150" s="263"/>
      <c r="O150" s="669"/>
    </row>
    <row r="151" spans="1:15" x14ac:dyDescent="0.2">
      <c r="A151" s="266"/>
      <c r="B151" s="277"/>
      <c r="C151" s="267"/>
      <c r="D151" s="262"/>
      <c r="E151" s="262"/>
      <c r="F151" s="268"/>
      <c r="G151" s="263"/>
      <c r="H151" s="659"/>
      <c r="I151" s="668"/>
      <c r="J151" s="263"/>
      <c r="K151" s="263"/>
      <c r="L151" s="265" t="s">
        <v>51</v>
      </c>
      <c r="M151" s="263"/>
      <c r="N151" s="263"/>
      <c r="O151" s="669"/>
    </row>
    <row r="152" spans="1:15" x14ac:dyDescent="0.2">
      <c r="A152" s="266"/>
      <c r="B152" s="277"/>
      <c r="C152" s="267"/>
      <c r="D152" s="262"/>
      <c r="E152" s="262"/>
      <c r="F152" s="268"/>
      <c r="G152" s="263"/>
      <c r="H152" s="659"/>
      <c r="I152" s="668"/>
      <c r="J152" s="263"/>
      <c r="K152" s="263"/>
      <c r="L152" s="265" t="s">
        <v>51</v>
      </c>
      <c r="M152" s="263"/>
      <c r="N152" s="263"/>
      <c r="O152" s="669"/>
    </row>
    <row r="153" spans="1:15" x14ac:dyDescent="0.2">
      <c r="A153" s="266"/>
      <c r="B153" s="277"/>
      <c r="C153" s="267"/>
      <c r="D153" s="262"/>
      <c r="E153" s="262"/>
      <c r="F153" s="268"/>
      <c r="G153" s="263"/>
      <c r="H153" s="659"/>
      <c r="I153" s="668"/>
      <c r="J153" s="263"/>
      <c r="K153" s="263"/>
      <c r="L153" s="265" t="s">
        <v>51</v>
      </c>
      <c r="M153" s="263"/>
      <c r="N153" s="263"/>
      <c r="O153" s="669"/>
    </row>
    <row r="154" spans="1:15" x14ac:dyDescent="0.2">
      <c r="A154" s="266"/>
      <c r="B154" s="277"/>
      <c r="C154" s="267"/>
      <c r="D154" s="262"/>
      <c r="E154" s="262"/>
      <c r="F154" s="268"/>
      <c r="G154" s="263"/>
      <c r="H154" s="659"/>
      <c r="I154" s="668"/>
      <c r="J154" s="263"/>
      <c r="K154" s="263"/>
      <c r="L154" s="265" t="s">
        <v>51</v>
      </c>
      <c r="M154" s="263"/>
      <c r="N154" s="263"/>
      <c r="O154" s="669"/>
    </row>
    <row r="155" spans="1:15" x14ac:dyDescent="0.2">
      <c r="A155" s="266"/>
      <c r="B155" s="277"/>
      <c r="C155" s="267"/>
      <c r="D155" s="262"/>
      <c r="E155" s="262"/>
      <c r="F155" s="268"/>
      <c r="G155" s="263"/>
      <c r="H155" s="659"/>
      <c r="I155" s="668"/>
      <c r="J155" s="263"/>
      <c r="K155" s="263"/>
      <c r="L155" s="265" t="s">
        <v>51</v>
      </c>
      <c r="M155" s="263"/>
      <c r="N155" s="263"/>
      <c r="O155" s="669"/>
    </row>
    <row r="156" spans="1:15" x14ac:dyDescent="0.2">
      <c r="A156" s="266"/>
      <c r="B156" s="277"/>
      <c r="C156" s="267"/>
      <c r="D156" s="262"/>
      <c r="E156" s="262"/>
      <c r="F156" s="268"/>
      <c r="G156" s="263"/>
      <c r="H156" s="659"/>
      <c r="I156" s="668"/>
      <c r="J156" s="263"/>
      <c r="K156" s="263"/>
      <c r="L156" s="265" t="s">
        <v>51</v>
      </c>
      <c r="M156" s="263"/>
      <c r="N156" s="263"/>
      <c r="O156" s="669"/>
    </row>
    <row r="157" spans="1:15" x14ac:dyDescent="0.2">
      <c r="A157" s="266"/>
      <c r="B157" s="277"/>
      <c r="C157" s="267"/>
      <c r="D157" s="262"/>
      <c r="E157" s="262"/>
      <c r="F157" s="268"/>
      <c r="G157" s="263"/>
      <c r="H157" s="659"/>
      <c r="I157" s="668"/>
      <c r="J157" s="263"/>
      <c r="K157" s="263"/>
      <c r="L157" s="265" t="s">
        <v>51</v>
      </c>
      <c r="M157" s="263"/>
      <c r="N157" s="263"/>
      <c r="O157" s="669"/>
    </row>
    <row r="158" spans="1:15" x14ac:dyDescent="0.2">
      <c r="A158" s="266"/>
      <c r="B158" s="277"/>
      <c r="C158" s="267"/>
      <c r="D158" s="262"/>
      <c r="E158" s="262"/>
      <c r="F158" s="268"/>
      <c r="G158" s="263"/>
      <c r="H158" s="659"/>
      <c r="I158" s="668"/>
      <c r="J158" s="263"/>
      <c r="K158" s="263"/>
      <c r="L158" s="265" t="s">
        <v>51</v>
      </c>
      <c r="M158" s="263"/>
      <c r="N158" s="263"/>
      <c r="O158" s="669"/>
    </row>
    <row r="159" spans="1:15" x14ac:dyDescent="0.2">
      <c r="A159" s="266"/>
      <c r="B159" s="277"/>
      <c r="C159" s="267"/>
      <c r="D159" s="262"/>
      <c r="E159" s="262"/>
      <c r="F159" s="268"/>
      <c r="G159" s="263"/>
      <c r="H159" s="659"/>
      <c r="I159" s="668"/>
      <c r="J159" s="263"/>
      <c r="K159" s="263"/>
      <c r="L159" s="265" t="s">
        <v>51</v>
      </c>
      <c r="M159" s="263"/>
      <c r="N159" s="263"/>
      <c r="O159" s="669"/>
    </row>
    <row r="160" spans="1:15" x14ac:dyDescent="0.2">
      <c r="A160" s="266"/>
      <c r="B160" s="277"/>
      <c r="C160" s="267"/>
      <c r="D160" s="262"/>
      <c r="E160" s="262"/>
      <c r="F160" s="268"/>
      <c r="G160" s="263"/>
      <c r="H160" s="659"/>
      <c r="I160" s="668"/>
      <c r="J160" s="263"/>
      <c r="K160" s="263"/>
      <c r="L160" s="265" t="s">
        <v>51</v>
      </c>
      <c r="M160" s="263"/>
      <c r="N160" s="263"/>
      <c r="O160" s="669"/>
    </row>
    <row r="161" spans="1:15" x14ac:dyDescent="0.2">
      <c r="A161" s="266"/>
      <c r="B161" s="277"/>
      <c r="C161" s="267"/>
      <c r="D161" s="262"/>
      <c r="E161" s="262"/>
      <c r="F161" s="268"/>
      <c r="G161" s="263"/>
      <c r="H161" s="659"/>
      <c r="I161" s="668"/>
      <c r="J161" s="263"/>
      <c r="K161" s="263"/>
      <c r="L161" s="265" t="s">
        <v>51</v>
      </c>
      <c r="M161" s="263"/>
      <c r="N161" s="263"/>
      <c r="O161" s="669"/>
    </row>
    <row r="162" spans="1:15" x14ac:dyDescent="0.2">
      <c r="A162" s="266"/>
      <c r="B162" s="277"/>
      <c r="C162" s="267"/>
      <c r="D162" s="262"/>
      <c r="E162" s="262"/>
      <c r="F162" s="268"/>
      <c r="G162" s="263"/>
      <c r="H162" s="659"/>
      <c r="I162" s="668"/>
      <c r="J162" s="263"/>
      <c r="K162" s="263"/>
      <c r="L162" s="265" t="s">
        <v>51</v>
      </c>
      <c r="M162" s="263"/>
      <c r="N162" s="263"/>
      <c r="O162" s="669"/>
    </row>
    <row r="163" spans="1:15" x14ac:dyDescent="0.2">
      <c r="A163" s="266"/>
      <c r="B163" s="277"/>
      <c r="C163" s="267"/>
      <c r="D163" s="262"/>
      <c r="E163" s="262"/>
      <c r="F163" s="268"/>
      <c r="G163" s="263"/>
      <c r="H163" s="659"/>
      <c r="I163" s="668"/>
      <c r="J163" s="263"/>
      <c r="K163" s="263"/>
      <c r="L163" s="265" t="s">
        <v>51</v>
      </c>
      <c r="M163" s="263"/>
      <c r="N163" s="263"/>
      <c r="O163" s="669"/>
    </row>
    <row r="164" spans="1:15" x14ac:dyDescent="0.2">
      <c r="A164" s="266"/>
      <c r="B164" s="277"/>
      <c r="C164" s="267"/>
      <c r="D164" s="262"/>
      <c r="E164" s="262"/>
      <c r="F164" s="268"/>
      <c r="G164" s="263"/>
      <c r="H164" s="659"/>
      <c r="I164" s="668"/>
      <c r="J164" s="263"/>
      <c r="K164" s="263"/>
      <c r="L164" s="265" t="s">
        <v>51</v>
      </c>
      <c r="M164" s="263"/>
      <c r="N164" s="263"/>
      <c r="O164" s="669"/>
    </row>
    <row r="165" spans="1:15" x14ac:dyDescent="0.2">
      <c r="A165" s="266"/>
      <c r="B165" s="277"/>
      <c r="C165" s="267"/>
      <c r="D165" s="262"/>
      <c r="E165" s="262"/>
      <c r="F165" s="268"/>
      <c r="G165" s="263"/>
      <c r="H165" s="659"/>
      <c r="I165" s="668"/>
      <c r="J165" s="263"/>
      <c r="K165" s="263"/>
      <c r="L165" s="265" t="s">
        <v>51</v>
      </c>
      <c r="M165" s="263"/>
      <c r="N165" s="263"/>
      <c r="O165" s="669"/>
    </row>
    <row r="166" spans="1:15" x14ac:dyDescent="0.2">
      <c r="A166" s="266"/>
      <c r="B166" s="277"/>
      <c r="C166" s="267"/>
      <c r="D166" s="262"/>
      <c r="E166" s="262"/>
      <c r="F166" s="268"/>
      <c r="G166" s="263"/>
      <c r="H166" s="659"/>
      <c r="I166" s="668"/>
      <c r="J166" s="263"/>
      <c r="K166" s="263"/>
      <c r="L166" s="265" t="s">
        <v>51</v>
      </c>
      <c r="M166" s="263"/>
      <c r="N166" s="263"/>
      <c r="O166" s="669"/>
    </row>
    <row r="167" spans="1:15" x14ac:dyDescent="0.2">
      <c r="A167" s="266"/>
      <c r="B167" s="277"/>
      <c r="C167" s="267"/>
      <c r="D167" s="262"/>
      <c r="E167" s="262"/>
      <c r="F167" s="268"/>
      <c r="G167" s="263"/>
      <c r="H167" s="659"/>
      <c r="I167" s="668"/>
      <c r="J167" s="263"/>
      <c r="K167" s="263"/>
      <c r="L167" s="265" t="s">
        <v>51</v>
      </c>
      <c r="M167" s="263"/>
      <c r="N167" s="263"/>
      <c r="O167" s="669"/>
    </row>
    <row r="168" spans="1:15" x14ac:dyDescent="0.2">
      <c r="A168" s="266"/>
      <c r="B168" s="277"/>
      <c r="C168" s="267"/>
      <c r="D168" s="262"/>
      <c r="E168" s="262"/>
      <c r="F168" s="268"/>
      <c r="G168" s="263"/>
      <c r="H168" s="659"/>
      <c r="I168" s="668"/>
      <c r="J168" s="263"/>
      <c r="K168" s="263"/>
      <c r="L168" s="265" t="s">
        <v>51</v>
      </c>
      <c r="M168" s="263"/>
      <c r="N168" s="263"/>
      <c r="O168" s="669"/>
    </row>
    <row r="169" spans="1:15" x14ac:dyDescent="0.2">
      <c r="A169" s="266"/>
      <c r="B169" s="277"/>
      <c r="C169" s="267"/>
      <c r="D169" s="262"/>
      <c r="E169" s="262"/>
      <c r="F169" s="268"/>
      <c r="G169" s="263"/>
      <c r="H169" s="659"/>
      <c r="I169" s="668"/>
      <c r="J169" s="263"/>
      <c r="K169" s="263"/>
      <c r="L169" s="265" t="s">
        <v>51</v>
      </c>
      <c r="M169" s="263"/>
      <c r="N169" s="263"/>
      <c r="O169" s="669"/>
    </row>
    <row r="170" spans="1:15" x14ac:dyDescent="0.2">
      <c r="A170" s="266"/>
      <c r="B170" s="277"/>
      <c r="C170" s="267"/>
      <c r="D170" s="262"/>
      <c r="E170" s="262"/>
      <c r="F170" s="268"/>
      <c r="G170" s="263"/>
      <c r="H170" s="659"/>
      <c r="I170" s="668"/>
      <c r="J170" s="263"/>
      <c r="K170" s="263"/>
      <c r="L170" s="265" t="s">
        <v>51</v>
      </c>
      <c r="M170" s="263"/>
      <c r="N170" s="263"/>
      <c r="O170" s="669"/>
    </row>
    <row r="171" spans="1:15" x14ac:dyDescent="0.2">
      <c r="A171" s="266"/>
      <c r="B171" s="277"/>
      <c r="C171" s="267"/>
      <c r="D171" s="262"/>
      <c r="E171" s="262"/>
      <c r="F171" s="268"/>
      <c r="G171" s="263"/>
      <c r="H171" s="659"/>
      <c r="I171" s="668"/>
      <c r="J171" s="263"/>
      <c r="K171" s="263"/>
      <c r="L171" s="265" t="s">
        <v>51</v>
      </c>
      <c r="M171" s="263"/>
      <c r="N171" s="263"/>
      <c r="O171" s="669"/>
    </row>
    <row r="172" spans="1:15" x14ac:dyDescent="0.2">
      <c r="A172" s="266"/>
      <c r="B172" s="277"/>
      <c r="C172" s="267"/>
      <c r="D172" s="262"/>
      <c r="E172" s="262"/>
      <c r="F172" s="268"/>
      <c r="G172" s="263"/>
      <c r="H172" s="659"/>
      <c r="I172" s="668"/>
      <c r="J172" s="263"/>
      <c r="K172" s="263"/>
      <c r="L172" s="265" t="s">
        <v>51</v>
      </c>
      <c r="M172" s="263"/>
      <c r="N172" s="263"/>
      <c r="O172" s="669"/>
    </row>
    <row r="173" spans="1:15" x14ac:dyDescent="0.2">
      <c r="A173" s="266"/>
      <c r="B173" s="277"/>
      <c r="C173" s="267"/>
      <c r="D173" s="262"/>
      <c r="E173" s="262"/>
      <c r="F173" s="268"/>
      <c r="G173" s="263"/>
      <c r="H173" s="659"/>
      <c r="I173" s="668"/>
      <c r="J173" s="263"/>
      <c r="K173" s="263"/>
      <c r="L173" s="265" t="s">
        <v>51</v>
      </c>
      <c r="M173" s="263"/>
      <c r="N173" s="263"/>
      <c r="O173" s="669"/>
    </row>
    <row r="174" spans="1:15" x14ac:dyDescent="0.2">
      <c r="A174" s="266"/>
      <c r="B174" s="277"/>
      <c r="C174" s="267"/>
      <c r="D174" s="262"/>
      <c r="E174" s="262"/>
      <c r="F174" s="268"/>
      <c r="G174" s="263"/>
      <c r="H174" s="659"/>
      <c r="I174" s="668"/>
      <c r="J174" s="263"/>
      <c r="K174" s="263"/>
      <c r="L174" s="265" t="s">
        <v>51</v>
      </c>
      <c r="M174" s="263"/>
      <c r="N174" s="263"/>
      <c r="O174" s="669"/>
    </row>
    <row r="175" spans="1:15" x14ac:dyDescent="0.2">
      <c r="A175" s="266"/>
      <c r="B175" s="277"/>
      <c r="C175" s="267"/>
      <c r="D175" s="262"/>
      <c r="E175" s="262"/>
      <c r="F175" s="268"/>
      <c r="G175" s="263"/>
      <c r="H175" s="659"/>
      <c r="I175" s="668"/>
      <c r="J175" s="263"/>
      <c r="K175" s="263"/>
      <c r="L175" s="265" t="s">
        <v>51</v>
      </c>
      <c r="M175" s="263"/>
      <c r="N175" s="263"/>
      <c r="O175" s="669"/>
    </row>
    <row r="176" spans="1:15" x14ac:dyDescent="0.2">
      <c r="A176" s="266"/>
      <c r="B176" s="277"/>
      <c r="C176" s="267"/>
      <c r="D176" s="262"/>
      <c r="E176" s="262"/>
      <c r="F176" s="268"/>
      <c r="G176" s="263"/>
      <c r="H176" s="659"/>
      <c r="I176" s="668"/>
      <c r="J176" s="263"/>
      <c r="K176" s="263"/>
      <c r="L176" s="265" t="s">
        <v>51</v>
      </c>
      <c r="M176" s="263"/>
      <c r="N176" s="263"/>
      <c r="O176" s="669"/>
    </row>
    <row r="177" spans="1:15" x14ac:dyDescent="0.2">
      <c r="A177" s="266"/>
      <c r="B177" s="277"/>
      <c r="C177" s="267"/>
      <c r="D177" s="262"/>
      <c r="E177" s="262"/>
      <c r="F177" s="268"/>
      <c r="G177" s="263"/>
      <c r="H177" s="659"/>
      <c r="I177" s="668"/>
      <c r="J177" s="263"/>
      <c r="K177" s="263"/>
      <c r="L177" s="265" t="s">
        <v>51</v>
      </c>
      <c r="M177" s="263"/>
      <c r="N177" s="263"/>
      <c r="O177" s="669"/>
    </row>
    <row r="178" spans="1:15" x14ac:dyDescent="0.2">
      <c r="A178" s="266"/>
      <c r="B178" s="277"/>
      <c r="C178" s="267"/>
      <c r="D178" s="262"/>
      <c r="E178" s="262"/>
      <c r="F178" s="268"/>
      <c r="G178" s="263"/>
      <c r="H178" s="659"/>
      <c r="I178" s="668"/>
      <c r="J178" s="263"/>
      <c r="K178" s="263"/>
      <c r="L178" s="265" t="s">
        <v>51</v>
      </c>
      <c r="M178" s="263"/>
      <c r="N178" s="263"/>
      <c r="O178" s="669"/>
    </row>
    <row r="179" spans="1:15" x14ac:dyDescent="0.2">
      <c r="A179" s="266"/>
      <c r="B179" s="277"/>
      <c r="C179" s="267"/>
      <c r="D179" s="262"/>
      <c r="E179" s="262"/>
      <c r="F179" s="268"/>
      <c r="G179" s="263"/>
      <c r="H179" s="659"/>
      <c r="I179" s="668"/>
      <c r="J179" s="263"/>
      <c r="K179" s="263"/>
      <c r="L179" s="265" t="s">
        <v>51</v>
      </c>
      <c r="M179" s="263"/>
      <c r="N179" s="263"/>
      <c r="O179" s="669"/>
    </row>
    <row r="180" spans="1:15" x14ac:dyDescent="0.2">
      <c r="A180" s="266"/>
      <c r="B180" s="277"/>
      <c r="C180" s="267"/>
      <c r="D180" s="262"/>
      <c r="E180" s="262"/>
      <c r="F180" s="268"/>
      <c r="G180" s="263"/>
      <c r="H180" s="659"/>
      <c r="I180" s="668"/>
      <c r="J180" s="263"/>
      <c r="K180" s="263"/>
      <c r="L180" s="265" t="s">
        <v>51</v>
      </c>
      <c r="M180" s="263"/>
      <c r="N180" s="263"/>
      <c r="O180" s="669"/>
    </row>
    <row r="181" spans="1:15" x14ac:dyDescent="0.2">
      <c r="A181" s="266"/>
      <c r="B181" s="277"/>
      <c r="C181" s="267"/>
      <c r="D181" s="262"/>
      <c r="E181" s="262"/>
      <c r="F181" s="268"/>
      <c r="G181" s="263"/>
      <c r="H181" s="659"/>
      <c r="I181" s="668"/>
      <c r="J181" s="263"/>
      <c r="K181" s="263"/>
      <c r="L181" s="265" t="s">
        <v>51</v>
      </c>
      <c r="M181" s="263"/>
      <c r="N181" s="263"/>
      <c r="O181" s="669"/>
    </row>
    <row r="182" spans="1:15" x14ac:dyDescent="0.2">
      <c r="A182" s="266"/>
      <c r="B182" s="277"/>
      <c r="C182" s="267"/>
      <c r="D182" s="262"/>
      <c r="E182" s="262"/>
      <c r="F182" s="268"/>
      <c r="G182" s="263"/>
      <c r="H182" s="659"/>
      <c r="I182" s="668"/>
      <c r="J182" s="263"/>
      <c r="K182" s="263"/>
      <c r="L182" s="265" t="s">
        <v>51</v>
      </c>
      <c r="M182" s="263"/>
      <c r="N182" s="263"/>
      <c r="O182" s="669"/>
    </row>
    <row r="183" spans="1:15" x14ac:dyDescent="0.2">
      <c r="A183" s="266"/>
      <c r="B183" s="277"/>
      <c r="C183" s="267"/>
      <c r="D183" s="262"/>
      <c r="E183" s="262"/>
      <c r="F183" s="268"/>
      <c r="G183" s="263"/>
      <c r="H183" s="659"/>
      <c r="I183" s="668"/>
      <c r="J183" s="263"/>
      <c r="K183" s="263"/>
      <c r="L183" s="265" t="s">
        <v>51</v>
      </c>
      <c r="M183" s="263"/>
      <c r="N183" s="263"/>
      <c r="O183" s="669"/>
    </row>
    <row r="184" spans="1:15" x14ac:dyDescent="0.2">
      <c r="A184" s="266"/>
      <c r="B184" s="277"/>
      <c r="C184" s="267"/>
      <c r="D184" s="262"/>
      <c r="E184" s="262"/>
      <c r="F184" s="268"/>
      <c r="G184" s="263"/>
      <c r="H184" s="659"/>
      <c r="I184" s="668"/>
      <c r="J184" s="263"/>
      <c r="K184" s="263"/>
      <c r="L184" s="265" t="s">
        <v>51</v>
      </c>
      <c r="M184" s="263"/>
      <c r="N184" s="263"/>
      <c r="O184" s="669"/>
    </row>
    <row r="185" spans="1:15" x14ac:dyDescent="0.2">
      <c r="A185" s="266"/>
      <c r="B185" s="277"/>
      <c r="C185" s="267"/>
      <c r="D185" s="262"/>
      <c r="E185" s="262"/>
      <c r="F185" s="268"/>
      <c r="G185" s="263"/>
      <c r="H185" s="659"/>
      <c r="I185" s="668"/>
      <c r="J185" s="263"/>
      <c r="K185" s="263"/>
      <c r="L185" s="265" t="s">
        <v>51</v>
      </c>
      <c r="M185" s="263"/>
      <c r="N185" s="263"/>
      <c r="O185" s="669"/>
    </row>
    <row r="186" spans="1:15" x14ac:dyDescent="0.2">
      <c r="A186" s="266"/>
      <c r="B186" s="277"/>
      <c r="C186" s="267"/>
      <c r="D186" s="262"/>
      <c r="E186" s="262"/>
      <c r="F186" s="268"/>
      <c r="G186" s="263"/>
      <c r="H186" s="659"/>
      <c r="I186" s="668"/>
      <c r="J186" s="263"/>
      <c r="K186" s="263"/>
      <c r="L186" s="265" t="s">
        <v>51</v>
      </c>
      <c r="M186" s="263"/>
      <c r="N186" s="263"/>
      <c r="O186" s="669"/>
    </row>
    <row r="187" spans="1:15" x14ac:dyDescent="0.2">
      <c r="A187" s="266"/>
      <c r="B187" s="277"/>
      <c r="C187" s="267"/>
      <c r="D187" s="262"/>
      <c r="E187" s="262"/>
      <c r="F187" s="268"/>
      <c r="G187" s="263"/>
      <c r="H187" s="659"/>
      <c r="I187" s="668"/>
      <c r="J187" s="263"/>
      <c r="K187" s="263"/>
      <c r="L187" s="265" t="s">
        <v>51</v>
      </c>
      <c r="M187" s="263"/>
      <c r="N187" s="263"/>
      <c r="O187" s="669"/>
    </row>
    <row r="188" spans="1:15" x14ac:dyDescent="0.2">
      <c r="A188" s="266"/>
      <c r="B188" s="277"/>
      <c r="C188" s="267"/>
      <c r="D188" s="262"/>
      <c r="E188" s="262"/>
      <c r="F188" s="268"/>
      <c r="G188" s="263"/>
      <c r="H188" s="659"/>
      <c r="I188" s="668"/>
      <c r="J188" s="263"/>
      <c r="K188" s="263"/>
      <c r="L188" s="265" t="s">
        <v>51</v>
      </c>
      <c r="M188" s="263"/>
      <c r="N188" s="263"/>
      <c r="O188" s="669"/>
    </row>
    <row r="189" spans="1:15" x14ac:dyDescent="0.2">
      <c r="A189" s="266"/>
      <c r="B189" s="277"/>
      <c r="C189" s="267"/>
      <c r="D189" s="262"/>
      <c r="E189" s="262"/>
      <c r="F189" s="268"/>
      <c r="G189" s="263"/>
      <c r="H189" s="659"/>
      <c r="I189" s="668"/>
      <c r="J189" s="263"/>
      <c r="K189" s="263"/>
      <c r="L189" s="265" t="s">
        <v>51</v>
      </c>
      <c r="M189" s="263"/>
      <c r="N189" s="263"/>
      <c r="O189" s="669"/>
    </row>
    <row r="190" spans="1:15" x14ac:dyDescent="0.2">
      <c r="A190" s="266"/>
      <c r="B190" s="277"/>
      <c r="C190" s="267"/>
      <c r="D190" s="262"/>
      <c r="E190" s="262"/>
      <c r="F190" s="268"/>
      <c r="G190" s="263"/>
      <c r="H190" s="659"/>
      <c r="I190" s="668"/>
      <c r="J190" s="263"/>
      <c r="K190" s="263"/>
      <c r="L190" s="265" t="s">
        <v>51</v>
      </c>
      <c r="M190" s="263"/>
      <c r="N190" s="263"/>
      <c r="O190" s="669"/>
    </row>
    <row r="191" spans="1:15" ht="13.5" thickBot="1" x14ac:dyDescent="0.25">
      <c r="A191" s="266"/>
      <c r="B191" s="277"/>
      <c r="C191" s="267"/>
      <c r="D191" s="262"/>
      <c r="E191" s="262"/>
      <c r="F191" s="268"/>
      <c r="G191" s="263"/>
      <c r="H191" s="659"/>
      <c r="I191" s="670"/>
      <c r="J191" s="671"/>
      <c r="K191" s="671"/>
      <c r="L191" s="672" t="s">
        <v>51</v>
      </c>
      <c r="M191" s="671"/>
      <c r="N191" s="671"/>
      <c r="O191" s="673"/>
    </row>
  </sheetData>
  <mergeCells count="4">
    <mergeCell ref="F8:H8"/>
    <mergeCell ref="I8:O8"/>
    <mergeCell ref="B2:B6"/>
    <mergeCell ref="C5:O6"/>
  </mergeCells>
  <phoneticPr fontId="47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82"/>
  <sheetViews>
    <sheetView workbookViewId="0">
      <selection activeCell="J58" sqref="J58"/>
    </sheetView>
  </sheetViews>
  <sheetFormatPr defaultRowHeight="12.75" x14ac:dyDescent="0.2"/>
  <cols>
    <col min="1" max="1" width="18.140625" style="608" customWidth="1"/>
    <col min="2" max="2" width="9.140625" style="632"/>
    <col min="3" max="3" width="9.140625" style="608"/>
    <col min="4" max="4" width="9.140625" style="608" customWidth="1"/>
    <col min="5" max="5" width="9.140625" style="636"/>
    <col min="6" max="6" width="19.85546875" style="608" customWidth="1"/>
    <col min="7" max="7" width="9.140625" style="632"/>
    <col min="8" max="9" width="9.140625" style="608"/>
    <col min="10" max="10" width="9.140625" style="636"/>
    <col min="11" max="11" width="18.140625" style="608" customWidth="1"/>
    <col min="12" max="12" width="10.140625" style="632" bestFit="1" customWidth="1"/>
    <col min="13" max="14" width="9.140625" style="608"/>
    <col min="15" max="15" width="11.85546875" style="636" customWidth="1"/>
    <col min="16" max="16" width="17.85546875" style="608" customWidth="1"/>
    <col min="17" max="17" width="9.140625" style="632"/>
    <col min="18" max="16384" width="9.140625" style="608"/>
  </cols>
  <sheetData>
    <row r="1" spans="1:20" ht="12.75" customHeight="1" x14ac:dyDescent="0.2">
      <c r="A1" s="986" t="s">
        <v>180</v>
      </c>
      <c r="B1" s="986"/>
      <c r="C1" s="986"/>
      <c r="D1" s="986"/>
      <c r="E1" s="986"/>
      <c r="F1" s="986"/>
      <c r="G1" s="986"/>
      <c r="H1" s="986"/>
      <c r="I1" s="986"/>
      <c r="J1" s="986"/>
      <c r="K1" s="630"/>
      <c r="L1" s="631"/>
      <c r="M1" s="630"/>
      <c r="N1" s="630"/>
      <c r="O1" s="637"/>
      <c r="P1" s="630"/>
      <c r="Q1" s="631"/>
      <c r="R1" s="630"/>
      <c r="S1" s="630"/>
      <c r="T1" s="630"/>
    </row>
    <row r="2" spans="1:20" ht="12.75" customHeight="1" x14ac:dyDescent="0.2">
      <c r="A2" s="986"/>
      <c r="B2" s="986"/>
      <c r="C2" s="986"/>
      <c r="D2" s="986"/>
      <c r="E2" s="986"/>
      <c r="F2" s="986"/>
      <c r="G2" s="986"/>
      <c r="H2" s="986"/>
      <c r="I2" s="986"/>
      <c r="J2" s="986"/>
      <c r="K2" s="630"/>
      <c r="L2" s="631"/>
      <c r="M2" s="630"/>
      <c r="N2" s="630"/>
      <c r="O2" s="637"/>
      <c r="P2" s="630"/>
      <c r="Q2" s="631"/>
      <c r="R2" s="630"/>
      <c r="S2" s="630"/>
      <c r="T2" s="630"/>
    </row>
    <row r="3" spans="1:20" ht="12.75" customHeight="1" x14ac:dyDescent="0.2">
      <c r="A3" s="986"/>
      <c r="B3" s="986"/>
      <c r="C3" s="986"/>
      <c r="D3" s="986"/>
      <c r="E3" s="986"/>
      <c r="F3" s="986"/>
      <c r="G3" s="986"/>
      <c r="H3" s="986"/>
      <c r="I3" s="986"/>
      <c r="J3" s="986"/>
      <c r="K3" s="630"/>
      <c r="L3" s="631"/>
      <c r="M3" s="630"/>
      <c r="N3" s="630"/>
      <c r="O3" s="637"/>
      <c r="P3" s="630"/>
      <c r="Q3" s="631"/>
      <c r="R3" s="630"/>
      <c r="S3" s="630"/>
      <c r="T3" s="630"/>
    </row>
    <row r="4" spans="1:20" ht="12.75" customHeight="1" thickBot="1" x14ac:dyDescent="0.25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630"/>
      <c r="L4" s="631"/>
      <c r="M4" s="630"/>
      <c r="N4" s="630"/>
      <c r="O4" s="637"/>
      <c r="P4" s="630"/>
      <c r="Q4" s="631"/>
      <c r="R4" s="630"/>
      <c r="S4" s="630"/>
      <c r="T4" s="630"/>
    </row>
    <row r="5" spans="1:20" ht="33.75" thickBot="1" x14ac:dyDescent="0.25">
      <c r="A5" s="989" t="s">
        <v>262</v>
      </c>
      <c r="B5" s="990"/>
      <c r="C5" s="990"/>
      <c r="D5" s="991"/>
      <c r="E5" s="635"/>
      <c r="F5" s="989" t="s">
        <v>263</v>
      </c>
      <c r="G5" s="990"/>
      <c r="H5" s="990"/>
      <c r="I5" s="991"/>
      <c r="J5" s="635"/>
      <c r="K5" s="989" t="s">
        <v>264</v>
      </c>
      <c r="L5" s="992"/>
      <c r="M5" s="992"/>
      <c r="N5" s="993"/>
      <c r="O5" s="637"/>
      <c r="P5" s="989" t="s">
        <v>138</v>
      </c>
      <c r="Q5" s="992"/>
      <c r="R5" s="992"/>
      <c r="S5" s="993"/>
      <c r="T5" s="630"/>
    </row>
    <row r="6" spans="1:20" ht="12.75" customHeight="1" x14ac:dyDescent="0.2">
      <c r="A6" s="638" t="s">
        <v>265</v>
      </c>
      <c r="B6" s="610"/>
      <c r="C6" s="653">
        <f>SUM(C10:C29,C33:C52)</f>
        <v>36</v>
      </c>
      <c r="D6" s="639"/>
      <c r="E6" s="635"/>
      <c r="F6" s="640" t="s">
        <v>266</v>
      </c>
      <c r="G6" s="610"/>
      <c r="H6" s="654">
        <f>SUM(H10:H29,H33:H82)</f>
        <v>90.4</v>
      </c>
      <c r="I6" s="639"/>
      <c r="J6" s="635"/>
      <c r="K6" s="640" t="s">
        <v>266</v>
      </c>
      <c r="L6" s="609"/>
      <c r="M6" s="654">
        <f>SUM(M10:M29,M33:M52)</f>
        <v>9.5</v>
      </c>
      <c r="N6" s="640"/>
      <c r="O6" s="637"/>
      <c r="P6" s="640" t="s">
        <v>267</v>
      </c>
      <c r="Q6" s="609"/>
      <c r="R6" s="654">
        <f>SUM(R10:R29)</f>
        <v>37</v>
      </c>
      <c r="S6" s="640"/>
      <c r="T6" s="641"/>
    </row>
    <row r="7" spans="1:20" x14ac:dyDescent="0.2">
      <c r="A7" s="618"/>
      <c r="B7" s="620"/>
      <c r="C7" s="618"/>
      <c r="D7" s="629"/>
      <c r="E7" s="611"/>
      <c r="F7" s="618"/>
      <c r="G7" s="620"/>
      <c r="H7" s="618"/>
      <c r="I7" s="618"/>
      <c r="J7" s="611"/>
      <c r="K7" s="618"/>
      <c r="L7" s="620"/>
      <c r="M7" s="618"/>
      <c r="N7" s="618"/>
      <c r="O7" s="637"/>
      <c r="P7" s="618"/>
      <c r="Q7" s="620"/>
      <c r="R7" s="618"/>
      <c r="S7" s="618"/>
      <c r="T7" s="618"/>
    </row>
    <row r="8" spans="1:20" x14ac:dyDescent="0.2">
      <c r="A8" s="628"/>
      <c r="B8" s="633"/>
      <c r="C8" s="627"/>
      <c r="D8" s="987" t="s">
        <v>149</v>
      </c>
      <c r="E8" s="611"/>
      <c r="F8" s="628"/>
      <c r="G8" s="633"/>
      <c r="H8" s="627"/>
      <c r="I8" s="984" t="s">
        <v>149</v>
      </c>
      <c r="J8" s="611"/>
      <c r="K8" s="628"/>
      <c r="L8" s="633"/>
      <c r="M8" s="627"/>
      <c r="N8" s="984" t="s">
        <v>149</v>
      </c>
      <c r="O8" s="637"/>
      <c r="P8" s="628"/>
      <c r="Q8" s="633"/>
      <c r="R8" s="627"/>
      <c r="S8" s="984" t="s">
        <v>149</v>
      </c>
      <c r="T8" s="618"/>
    </row>
    <row r="9" spans="1:20" ht="13.5" thickBot="1" x14ac:dyDescent="0.25">
      <c r="A9" s="649" t="s">
        <v>160</v>
      </c>
      <c r="B9" s="652" t="s">
        <v>161</v>
      </c>
      <c r="C9" s="649" t="s">
        <v>162</v>
      </c>
      <c r="D9" s="988"/>
      <c r="E9" s="611"/>
      <c r="F9" s="649" t="s">
        <v>122</v>
      </c>
      <c r="G9" s="652" t="s">
        <v>0</v>
      </c>
      <c r="H9" s="649" t="s">
        <v>162</v>
      </c>
      <c r="I9" s="985"/>
      <c r="J9" s="611"/>
      <c r="K9" s="649" t="s">
        <v>124</v>
      </c>
      <c r="L9" s="652" t="s">
        <v>161</v>
      </c>
      <c r="M9" s="649" t="s">
        <v>162</v>
      </c>
      <c r="N9" s="985"/>
      <c r="O9" s="637"/>
      <c r="P9" s="649" t="s">
        <v>138</v>
      </c>
      <c r="Q9" s="652" t="s">
        <v>166</v>
      </c>
      <c r="R9" s="649" t="s">
        <v>162</v>
      </c>
      <c r="S9" s="985"/>
      <c r="T9" s="618"/>
    </row>
    <row r="10" spans="1:20" ht="12.75" customHeight="1" x14ac:dyDescent="0.2">
      <c r="A10" s="643"/>
      <c r="B10" s="644"/>
      <c r="C10" s="645"/>
      <c r="D10" s="624"/>
      <c r="E10" s="611"/>
      <c r="F10" s="646" t="s">
        <v>706</v>
      </c>
      <c r="G10" s="644">
        <v>43011</v>
      </c>
      <c r="H10" s="648">
        <v>1</v>
      </c>
      <c r="I10" s="643" t="s">
        <v>415</v>
      </c>
      <c r="J10" s="611"/>
      <c r="K10" s="646" t="s">
        <v>705</v>
      </c>
      <c r="L10" s="644">
        <v>43011</v>
      </c>
      <c r="M10" s="646">
        <v>1</v>
      </c>
      <c r="N10" s="646" t="s">
        <v>415</v>
      </c>
      <c r="O10" s="637"/>
      <c r="P10" s="647" t="s">
        <v>729</v>
      </c>
      <c r="Q10" s="644">
        <v>43031</v>
      </c>
      <c r="R10" s="646">
        <v>7</v>
      </c>
      <c r="S10" s="646" t="s">
        <v>415</v>
      </c>
      <c r="T10" s="618"/>
    </row>
    <row r="11" spans="1:20" ht="12.75" customHeight="1" x14ac:dyDescent="0.2">
      <c r="A11" s="624"/>
      <c r="B11" s="625"/>
      <c r="C11" s="626"/>
      <c r="D11" s="624"/>
      <c r="E11" s="611"/>
      <c r="F11" s="634" t="s">
        <v>750</v>
      </c>
      <c r="G11" s="625">
        <v>43054</v>
      </c>
      <c r="H11" s="624">
        <v>1</v>
      </c>
      <c r="I11" s="624" t="s">
        <v>415</v>
      </c>
      <c r="J11" s="611"/>
      <c r="K11" s="646" t="s">
        <v>705</v>
      </c>
      <c r="L11" s="625">
        <v>43012</v>
      </c>
      <c r="M11" s="624">
        <v>1</v>
      </c>
      <c r="N11" s="624" t="s">
        <v>415</v>
      </c>
      <c r="O11" s="637"/>
      <c r="P11" s="624" t="s">
        <v>739</v>
      </c>
      <c r="Q11" s="625">
        <v>43041</v>
      </c>
      <c r="R11" s="624">
        <v>1</v>
      </c>
      <c r="S11" s="624" t="s">
        <v>415</v>
      </c>
      <c r="T11" s="618"/>
    </row>
    <row r="12" spans="1:20" x14ac:dyDescent="0.2">
      <c r="A12" s="624"/>
      <c r="B12" s="625"/>
      <c r="C12" s="626"/>
      <c r="D12" s="624"/>
      <c r="E12" s="611"/>
      <c r="F12" s="624"/>
      <c r="G12" s="625"/>
      <c r="H12" s="624"/>
      <c r="I12" s="624"/>
      <c r="J12" s="611"/>
      <c r="K12" s="624" t="s">
        <v>717</v>
      </c>
      <c r="L12" s="625">
        <v>43013</v>
      </c>
      <c r="M12" s="624">
        <v>0.5</v>
      </c>
      <c r="N12" s="624" t="s">
        <v>415</v>
      </c>
      <c r="O12" s="637"/>
      <c r="P12" s="624" t="s">
        <v>729</v>
      </c>
      <c r="Q12" s="625">
        <v>43042</v>
      </c>
      <c r="R12" s="624">
        <v>2</v>
      </c>
      <c r="S12" s="624" t="s">
        <v>415</v>
      </c>
      <c r="T12" s="618"/>
    </row>
    <row r="13" spans="1:20" x14ac:dyDescent="0.2">
      <c r="A13" s="624"/>
      <c r="B13" s="625"/>
      <c r="C13" s="626"/>
      <c r="D13" s="624"/>
      <c r="E13" s="611"/>
      <c r="F13" s="624"/>
      <c r="G13" s="625"/>
      <c r="H13" s="624"/>
      <c r="I13" s="624"/>
      <c r="J13" s="611"/>
      <c r="K13" s="624"/>
      <c r="L13" s="625" t="s">
        <v>718</v>
      </c>
      <c r="M13" s="624"/>
      <c r="N13" s="624"/>
      <c r="O13" s="637"/>
      <c r="P13" s="624" t="s">
        <v>627</v>
      </c>
      <c r="Q13" s="625">
        <v>43044</v>
      </c>
      <c r="R13" s="624">
        <v>7</v>
      </c>
      <c r="S13" s="624" t="s">
        <v>415</v>
      </c>
      <c r="T13" s="618"/>
    </row>
    <row r="14" spans="1:20" x14ac:dyDescent="0.2">
      <c r="A14" s="624"/>
      <c r="B14" s="625"/>
      <c r="C14" s="626"/>
      <c r="D14" s="624"/>
      <c r="E14" s="611"/>
      <c r="F14" s="624"/>
      <c r="G14" s="625"/>
      <c r="H14" s="624"/>
      <c r="I14" s="624"/>
      <c r="J14" s="611"/>
      <c r="K14" s="624"/>
      <c r="L14" s="625"/>
      <c r="M14" s="624"/>
      <c r="N14" s="624"/>
      <c r="O14" s="637"/>
      <c r="P14" s="624" t="s">
        <v>627</v>
      </c>
      <c r="Q14" s="625">
        <v>43045</v>
      </c>
      <c r="R14" s="624">
        <v>10</v>
      </c>
      <c r="S14" s="624" t="s">
        <v>415</v>
      </c>
      <c r="T14" s="618"/>
    </row>
    <row r="15" spans="1:20" x14ac:dyDescent="0.2">
      <c r="A15" s="624"/>
      <c r="B15" s="625"/>
      <c r="C15" s="626"/>
      <c r="D15" s="624"/>
      <c r="E15" s="611"/>
      <c r="F15" s="624"/>
      <c r="G15" s="625"/>
      <c r="H15" s="624"/>
      <c r="I15" s="624"/>
      <c r="J15" s="611"/>
      <c r="K15" s="624"/>
      <c r="L15" s="625"/>
      <c r="M15" s="624"/>
      <c r="N15" s="624"/>
      <c r="O15" s="637"/>
      <c r="P15" s="624" t="s">
        <v>627</v>
      </c>
      <c r="Q15" s="625">
        <v>43046</v>
      </c>
      <c r="R15" s="624">
        <v>10</v>
      </c>
      <c r="S15" s="624" t="s">
        <v>415</v>
      </c>
      <c r="T15" s="618"/>
    </row>
    <row r="16" spans="1:20" x14ac:dyDescent="0.2">
      <c r="A16" s="624"/>
      <c r="B16" s="625"/>
      <c r="C16" s="626"/>
      <c r="D16" s="624"/>
      <c r="E16" s="611"/>
      <c r="F16" s="624"/>
      <c r="G16" s="625"/>
      <c r="H16" s="626"/>
      <c r="I16" s="624"/>
      <c r="J16" s="611"/>
      <c r="K16" s="624"/>
      <c r="L16" s="625"/>
      <c r="M16" s="624"/>
      <c r="N16" s="624"/>
      <c r="O16" s="637"/>
      <c r="P16" s="624"/>
      <c r="Q16" s="625"/>
      <c r="R16" s="624"/>
      <c r="S16" s="624"/>
      <c r="T16" s="618"/>
    </row>
    <row r="17" spans="1:20" x14ac:dyDescent="0.2">
      <c r="A17" s="624"/>
      <c r="B17" s="625"/>
      <c r="C17" s="626"/>
      <c r="D17" s="624"/>
      <c r="E17" s="611"/>
      <c r="F17" s="624"/>
      <c r="G17" s="625"/>
      <c r="H17" s="626"/>
      <c r="I17" s="624"/>
      <c r="J17" s="611"/>
      <c r="K17" s="624"/>
      <c r="L17" s="625"/>
      <c r="M17" s="624"/>
      <c r="N17" s="624"/>
      <c r="O17" s="637"/>
      <c r="P17" s="624"/>
      <c r="Q17" s="625"/>
      <c r="R17" s="624"/>
      <c r="S17" s="624"/>
      <c r="T17" s="614"/>
    </row>
    <row r="18" spans="1:20" x14ac:dyDescent="0.2">
      <c r="A18" s="624"/>
      <c r="B18" s="625"/>
      <c r="C18" s="626"/>
      <c r="D18" s="624"/>
      <c r="E18" s="611"/>
      <c r="F18" s="624"/>
      <c r="G18" s="625"/>
      <c r="H18" s="626"/>
      <c r="I18" s="624"/>
      <c r="J18" s="611"/>
      <c r="K18" s="624"/>
      <c r="L18" s="625"/>
      <c r="M18" s="624"/>
      <c r="N18" s="624"/>
      <c r="O18" s="637"/>
      <c r="P18" s="624"/>
      <c r="Q18" s="625"/>
      <c r="R18" s="624"/>
      <c r="S18" s="624"/>
      <c r="T18" s="614"/>
    </row>
    <row r="19" spans="1:20" hidden="1" x14ac:dyDescent="0.2">
      <c r="A19" s="624"/>
      <c r="B19" s="625"/>
      <c r="C19" s="626"/>
      <c r="D19" s="624"/>
      <c r="E19" s="611"/>
      <c r="F19" s="624"/>
      <c r="G19" s="625"/>
      <c r="H19" s="626"/>
      <c r="I19" s="624"/>
      <c r="J19" s="611"/>
      <c r="K19" s="624"/>
      <c r="L19" s="625"/>
      <c r="M19" s="624"/>
      <c r="N19" s="624"/>
      <c r="O19" s="637"/>
      <c r="P19" s="624"/>
      <c r="Q19" s="625"/>
      <c r="R19" s="624"/>
      <c r="S19" s="624"/>
      <c r="T19" s="614"/>
    </row>
    <row r="20" spans="1:20" hidden="1" x14ac:dyDescent="0.2">
      <c r="A20" s="624"/>
      <c r="B20" s="625"/>
      <c r="C20" s="626"/>
      <c r="D20" s="624"/>
      <c r="E20" s="611"/>
      <c r="F20" s="624"/>
      <c r="G20" s="625"/>
      <c r="H20" s="626"/>
      <c r="I20" s="624"/>
      <c r="J20" s="611"/>
      <c r="K20" s="624"/>
      <c r="L20" s="625"/>
      <c r="M20" s="624"/>
      <c r="N20" s="624"/>
      <c r="O20" s="637"/>
      <c r="P20" s="624"/>
      <c r="Q20" s="625"/>
      <c r="R20" s="624"/>
      <c r="S20" s="624"/>
      <c r="T20" s="614"/>
    </row>
    <row r="21" spans="1:20" hidden="1" x14ac:dyDescent="0.2">
      <c r="A21" s="624"/>
      <c r="B21" s="625"/>
      <c r="C21" s="626"/>
      <c r="D21" s="624"/>
      <c r="E21" s="611"/>
      <c r="F21" s="624"/>
      <c r="G21" s="625"/>
      <c r="H21" s="626"/>
      <c r="I21" s="624"/>
      <c r="J21" s="611"/>
      <c r="K21" s="624"/>
      <c r="L21" s="625"/>
      <c r="M21" s="624"/>
      <c r="N21" s="624"/>
      <c r="O21" s="637"/>
      <c r="P21" s="624"/>
      <c r="Q21" s="625"/>
      <c r="R21" s="624"/>
      <c r="S21" s="624"/>
      <c r="T21" s="614"/>
    </row>
    <row r="22" spans="1:20" hidden="1" x14ac:dyDescent="0.2">
      <c r="A22" s="624"/>
      <c r="B22" s="625"/>
      <c r="C22" s="626"/>
      <c r="D22" s="624"/>
      <c r="E22" s="611"/>
      <c r="F22" s="624"/>
      <c r="G22" s="625"/>
      <c r="H22" s="626"/>
      <c r="I22" s="624"/>
      <c r="J22" s="611"/>
      <c r="K22" s="624"/>
      <c r="L22" s="625"/>
      <c r="M22" s="624"/>
      <c r="N22" s="624"/>
      <c r="O22" s="637"/>
      <c r="P22" s="624"/>
      <c r="Q22" s="625"/>
      <c r="R22" s="624"/>
      <c r="S22" s="624"/>
      <c r="T22" s="614"/>
    </row>
    <row r="23" spans="1:20" hidden="1" x14ac:dyDescent="0.2">
      <c r="A23" s="624"/>
      <c r="B23" s="625"/>
      <c r="C23" s="626"/>
      <c r="D23" s="624"/>
      <c r="E23" s="611"/>
      <c r="F23" s="624"/>
      <c r="G23" s="625"/>
      <c r="H23" s="626"/>
      <c r="I23" s="624"/>
      <c r="J23" s="611"/>
      <c r="K23" s="624"/>
      <c r="L23" s="625"/>
      <c r="M23" s="624"/>
      <c r="N23" s="624"/>
      <c r="O23" s="637"/>
      <c r="P23" s="624"/>
      <c r="Q23" s="625"/>
      <c r="R23" s="624"/>
      <c r="S23" s="624"/>
      <c r="T23" s="614"/>
    </row>
    <row r="24" spans="1:20" hidden="1" x14ac:dyDescent="0.2">
      <c r="A24" s="624"/>
      <c r="B24" s="625"/>
      <c r="C24" s="626"/>
      <c r="D24" s="624"/>
      <c r="E24" s="611"/>
      <c r="F24" s="624"/>
      <c r="G24" s="625"/>
      <c r="H24" s="626"/>
      <c r="I24" s="624"/>
      <c r="J24" s="611"/>
      <c r="K24" s="624"/>
      <c r="L24" s="625"/>
      <c r="M24" s="624"/>
      <c r="N24" s="624"/>
      <c r="O24" s="637"/>
      <c r="P24" s="624"/>
      <c r="Q24" s="625"/>
      <c r="R24" s="624"/>
      <c r="S24" s="624"/>
      <c r="T24" s="614"/>
    </row>
    <row r="25" spans="1:20" hidden="1" x14ac:dyDescent="0.2">
      <c r="A25" s="624"/>
      <c r="B25" s="625"/>
      <c r="C25" s="626"/>
      <c r="D25" s="624"/>
      <c r="E25" s="611"/>
      <c r="F25" s="624"/>
      <c r="G25" s="625"/>
      <c r="H25" s="626"/>
      <c r="I25" s="624"/>
      <c r="J25" s="611"/>
      <c r="K25" s="624"/>
      <c r="L25" s="625"/>
      <c r="M25" s="624"/>
      <c r="N25" s="624"/>
      <c r="O25" s="637"/>
      <c r="P25" s="624"/>
      <c r="Q25" s="625"/>
      <c r="R25" s="624"/>
      <c r="S25" s="624"/>
      <c r="T25" s="614"/>
    </row>
    <row r="26" spans="1:20" hidden="1" x14ac:dyDescent="0.2">
      <c r="A26" s="624"/>
      <c r="B26" s="625"/>
      <c r="C26" s="626"/>
      <c r="D26" s="624"/>
      <c r="E26" s="611"/>
      <c r="F26" s="624"/>
      <c r="G26" s="625"/>
      <c r="H26" s="626"/>
      <c r="I26" s="624"/>
      <c r="J26" s="611"/>
      <c r="K26" s="624"/>
      <c r="L26" s="625"/>
      <c r="M26" s="624"/>
      <c r="N26" s="624"/>
      <c r="O26" s="637"/>
      <c r="P26" s="624"/>
      <c r="Q26" s="625"/>
      <c r="R26" s="624"/>
      <c r="S26" s="624"/>
      <c r="T26" s="614"/>
    </row>
    <row r="27" spans="1:20" hidden="1" x14ac:dyDescent="0.2">
      <c r="A27" s="624"/>
      <c r="B27" s="625"/>
      <c r="C27" s="626"/>
      <c r="D27" s="624"/>
      <c r="E27" s="611"/>
      <c r="F27" s="624"/>
      <c r="G27" s="625"/>
      <c r="H27" s="626"/>
      <c r="I27" s="624"/>
      <c r="J27" s="611"/>
      <c r="K27" s="624"/>
      <c r="L27" s="625"/>
      <c r="M27" s="624"/>
      <c r="N27" s="624"/>
      <c r="O27" s="637"/>
      <c r="P27" s="624"/>
      <c r="Q27" s="625"/>
      <c r="R27" s="624"/>
      <c r="S27" s="624"/>
      <c r="T27" s="614"/>
    </row>
    <row r="28" spans="1:20" hidden="1" x14ac:dyDescent="0.2">
      <c r="A28" s="624"/>
      <c r="B28" s="625"/>
      <c r="C28" s="626"/>
      <c r="D28" s="624"/>
      <c r="E28" s="611"/>
      <c r="F28" s="624"/>
      <c r="G28" s="625"/>
      <c r="H28" s="626"/>
      <c r="I28" s="624"/>
      <c r="J28" s="611"/>
      <c r="K28" s="624"/>
      <c r="L28" s="625"/>
      <c r="M28" s="624"/>
      <c r="N28" s="624"/>
      <c r="O28" s="637"/>
      <c r="P28" s="624"/>
      <c r="Q28" s="625"/>
      <c r="R28" s="624"/>
      <c r="S28" s="624"/>
      <c r="T28" s="614"/>
    </row>
    <row r="29" spans="1:20" x14ac:dyDescent="0.2">
      <c r="A29" s="624"/>
      <c r="B29" s="625"/>
      <c r="C29" s="626"/>
      <c r="D29" s="624"/>
      <c r="E29" s="611"/>
      <c r="F29" s="624"/>
      <c r="G29" s="625"/>
      <c r="H29" s="626"/>
      <c r="I29" s="624"/>
      <c r="J29" s="611"/>
      <c r="K29" s="624"/>
      <c r="L29" s="625"/>
      <c r="M29" s="624"/>
      <c r="N29" s="624"/>
      <c r="O29" s="637"/>
      <c r="P29" s="624"/>
      <c r="Q29" s="625"/>
      <c r="R29" s="624"/>
      <c r="S29" s="624"/>
      <c r="T29" s="614"/>
    </row>
    <row r="30" spans="1:20" x14ac:dyDescent="0.2">
      <c r="A30" s="615"/>
      <c r="B30" s="625"/>
      <c r="C30" s="616"/>
      <c r="D30" s="615"/>
      <c r="F30" s="615"/>
      <c r="G30" s="625"/>
      <c r="H30" s="616"/>
      <c r="I30" s="615"/>
      <c r="K30" s="615"/>
      <c r="L30" s="625"/>
      <c r="M30" s="615"/>
      <c r="N30" s="615"/>
      <c r="O30" s="637"/>
      <c r="P30" s="615"/>
      <c r="Q30" s="625"/>
      <c r="R30" s="615"/>
      <c r="S30" s="615"/>
      <c r="T30" s="614"/>
    </row>
    <row r="31" spans="1:20" x14ac:dyDescent="0.2">
      <c r="A31" s="628"/>
      <c r="B31" s="633"/>
      <c r="C31" s="627"/>
      <c r="D31" s="984" t="s">
        <v>149</v>
      </c>
      <c r="E31" s="611"/>
      <c r="F31" s="628"/>
      <c r="G31" s="633"/>
      <c r="H31" s="627"/>
      <c r="I31" s="984" t="s">
        <v>149</v>
      </c>
      <c r="J31" s="611"/>
      <c r="K31" s="628"/>
      <c r="L31" s="633"/>
      <c r="M31" s="627"/>
      <c r="N31" s="984" t="s">
        <v>165</v>
      </c>
      <c r="O31" s="637"/>
      <c r="P31" s="618"/>
      <c r="Q31" s="620"/>
      <c r="R31" s="618"/>
      <c r="S31" s="618"/>
      <c r="T31" s="614"/>
    </row>
    <row r="32" spans="1:20" ht="13.5" thickBot="1" x14ac:dyDescent="0.25">
      <c r="A32" s="649" t="s">
        <v>178</v>
      </c>
      <c r="B32" s="652" t="s">
        <v>161</v>
      </c>
      <c r="C32" s="649" t="s">
        <v>163</v>
      </c>
      <c r="D32" s="985"/>
      <c r="E32" s="611"/>
      <c r="F32" s="649" t="s">
        <v>126</v>
      </c>
      <c r="G32" s="650" t="s">
        <v>0</v>
      </c>
      <c r="H32" s="651" t="s">
        <v>162</v>
      </c>
      <c r="I32" s="985"/>
      <c r="J32" s="611"/>
      <c r="K32" s="649" t="s">
        <v>164</v>
      </c>
      <c r="L32" s="652" t="s">
        <v>0</v>
      </c>
      <c r="M32" s="649" t="s">
        <v>162</v>
      </c>
      <c r="N32" s="985"/>
      <c r="O32" s="637"/>
      <c r="P32" s="618"/>
      <c r="Q32" s="620"/>
      <c r="R32" s="618"/>
      <c r="S32" s="618"/>
      <c r="T32" s="614"/>
    </row>
    <row r="33" spans="1:20" x14ac:dyDescent="0.2">
      <c r="A33" s="643" t="s">
        <v>408</v>
      </c>
      <c r="B33" s="644">
        <v>42872</v>
      </c>
      <c r="C33" s="646">
        <v>1</v>
      </c>
      <c r="D33" s="624" t="s">
        <v>415</v>
      </c>
      <c r="E33" s="611"/>
      <c r="F33" s="646" t="s">
        <v>406</v>
      </c>
      <c r="G33" s="644">
        <v>42844</v>
      </c>
      <c r="H33" s="646">
        <v>0.1</v>
      </c>
      <c r="I33" s="646" t="s">
        <v>415</v>
      </c>
      <c r="J33" s="611"/>
      <c r="K33" s="646" t="s">
        <v>703</v>
      </c>
      <c r="L33" s="644">
        <v>43006</v>
      </c>
      <c r="M33" s="646">
        <v>5</v>
      </c>
      <c r="N33" s="646" t="s">
        <v>415</v>
      </c>
      <c r="O33" s="637"/>
      <c r="P33" s="618"/>
      <c r="Q33" s="620"/>
      <c r="R33" s="618"/>
      <c r="S33" s="617"/>
      <c r="T33" s="614"/>
    </row>
    <row r="34" spans="1:20" x14ac:dyDescent="0.2">
      <c r="A34" s="624" t="s">
        <v>702</v>
      </c>
      <c r="B34" s="625">
        <v>43004</v>
      </c>
      <c r="C34" s="624">
        <v>10</v>
      </c>
      <c r="D34" s="624" t="s">
        <v>415</v>
      </c>
      <c r="E34" s="611"/>
      <c r="F34" s="624" t="s">
        <v>406</v>
      </c>
      <c r="G34" s="625">
        <v>42845</v>
      </c>
      <c r="H34" s="624">
        <v>0.2</v>
      </c>
      <c r="I34" s="624" t="s">
        <v>415</v>
      </c>
      <c r="J34" s="611"/>
      <c r="K34" s="624" t="s">
        <v>704</v>
      </c>
      <c r="L34" s="625">
        <v>43010</v>
      </c>
      <c r="M34" s="624">
        <v>2</v>
      </c>
      <c r="N34" s="624" t="s">
        <v>415</v>
      </c>
      <c r="O34" s="637"/>
      <c r="P34" s="618"/>
      <c r="Q34" s="620"/>
      <c r="R34" s="618"/>
      <c r="S34" s="617"/>
      <c r="T34" s="614"/>
    </row>
    <row r="35" spans="1:20" x14ac:dyDescent="0.2">
      <c r="A35" s="624" t="s">
        <v>702</v>
      </c>
      <c r="B35" s="625">
        <v>43005</v>
      </c>
      <c r="C35" s="624">
        <v>3</v>
      </c>
      <c r="D35" s="624" t="s">
        <v>415</v>
      </c>
      <c r="E35" s="611"/>
      <c r="F35" s="624" t="s">
        <v>406</v>
      </c>
      <c r="G35" s="625">
        <v>42846</v>
      </c>
      <c r="H35" s="624">
        <v>0.2</v>
      </c>
      <c r="I35" s="624" t="s">
        <v>415</v>
      </c>
      <c r="J35" s="611"/>
      <c r="K35" s="624"/>
      <c r="L35" s="625"/>
      <c r="M35" s="624"/>
      <c r="N35" s="624"/>
      <c r="O35" s="637"/>
      <c r="P35" s="618"/>
      <c r="Q35" s="620"/>
      <c r="R35" s="618"/>
      <c r="S35" s="617"/>
      <c r="T35" s="614"/>
    </row>
    <row r="36" spans="1:20" x14ac:dyDescent="0.2">
      <c r="A36" s="624" t="s">
        <v>702</v>
      </c>
      <c r="B36" s="625">
        <v>43006</v>
      </c>
      <c r="C36" s="624"/>
      <c r="D36" s="624" t="s">
        <v>407</v>
      </c>
      <c r="E36" s="611"/>
      <c r="F36" s="624" t="s">
        <v>406</v>
      </c>
      <c r="G36" s="625">
        <v>42872</v>
      </c>
      <c r="H36" s="624">
        <v>3</v>
      </c>
      <c r="I36" s="624" t="s">
        <v>415</v>
      </c>
      <c r="J36" s="611"/>
      <c r="K36" s="624"/>
      <c r="L36" s="625"/>
      <c r="M36" s="624"/>
      <c r="N36" s="624"/>
      <c r="O36" s="637"/>
      <c r="P36" s="618"/>
      <c r="Q36" s="620"/>
      <c r="R36" s="642"/>
      <c r="S36" s="617"/>
      <c r="T36" s="614"/>
    </row>
    <row r="37" spans="1:20" x14ac:dyDescent="0.2">
      <c r="A37" s="624" t="s">
        <v>716</v>
      </c>
      <c r="B37" s="625">
        <v>43012</v>
      </c>
      <c r="C37" s="624">
        <v>15</v>
      </c>
      <c r="D37" s="624" t="s">
        <v>415</v>
      </c>
      <c r="E37" s="611"/>
      <c r="F37" s="624" t="s">
        <v>406</v>
      </c>
      <c r="G37" s="625">
        <v>42873</v>
      </c>
      <c r="H37" s="624">
        <v>0.5</v>
      </c>
      <c r="I37" s="624" t="s">
        <v>415</v>
      </c>
      <c r="J37" s="611"/>
      <c r="K37" s="624"/>
      <c r="L37" s="625"/>
      <c r="M37" s="624"/>
      <c r="N37" s="624"/>
      <c r="O37" s="637"/>
      <c r="P37" s="618"/>
      <c r="Q37" s="620"/>
      <c r="R37" s="618"/>
      <c r="S37" s="617"/>
      <c r="T37" s="614"/>
    </row>
    <row r="38" spans="1:20" x14ac:dyDescent="0.2">
      <c r="A38" s="624" t="s">
        <v>719</v>
      </c>
      <c r="B38" s="625">
        <v>43013</v>
      </c>
      <c r="C38" s="624">
        <v>5</v>
      </c>
      <c r="D38" s="624" t="s">
        <v>415</v>
      </c>
      <c r="E38" s="611"/>
      <c r="F38" s="624" t="s">
        <v>610</v>
      </c>
      <c r="G38" s="625">
        <v>42998</v>
      </c>
      <c r="H38" s="624">
        <v>7</v>
      </c>
      <c r="I38" s="624" t="s">
        <v>415</v>
      </c>
      <c r="J38" s="611"/>
      <c r="K38" s="624"/>
      <c r="L38" s="625"/>
      <c r="M38" s="624"/>
      <c r="N38" s="624"/>
      <c r="O38" s="637"/>
      <c r="P38" s="618"/>
      <c r="Q38" s="620"/>
      <c r="R38" s="618"/>
      <c r="S38" s="617"/>
      <c r="T38" s="614"/>
    </row>
    <row r="39" spans="1:20" x14ac:dyDescent="0.2">
      <c r="A39" s="624" t="s">
        <v>746</v>
      </c>
      <c r="B39" s="625">
        <v>43047</v>
      </c>
      <c r="C39" s="624">
        <v>1</v>
      </c>
      <c r="D39" s="624" t="s">
        <v>415</v>
      </c>
      <c r="E39" s="611"/>
      <c r="F39" s="624" t="s">
        <v>707</v>
      </c>
      <c r="G39" s="625">
        <v>43011</v>
      </c>
      <c r="H39" s="624">
        <v>0.1</v>
      </c>
      <c r="I39" s="624" t="s">
        <v>415</v>
      </c>
      <c r="J39" s="611"/>
      <c r="K39" s="624"/>
      <c r="L39" s="625"/>
      <c r="M39" s="624"/>
      <c r="N39" s="624"/>
      <c r="O39" s="637"/>
      <c r="P39" s="618"/>
      <c r="Q39" s="620"/>
      <c r="R39" s="618"/>
      <c r="S39" s="617"/>
      <c r="T39" s="614"/>
    </row>
    <row r="40" spans="1:20" x14ac:dyDescent="0.2">
      <c r="A40" s="624" t="s">
        <v>454</v>
      </c>
      <c r="B40" s="625">
        <v>43048</v>
      </c>
      <c r="C40" s="624">
        <v>1</v>
      </c>
      <c r="D40" s="624" t="s">
        <v>415</v>
      </c>
      <c r="E40" s="611"/>
      <c r="F40" s="624" t="s">
        <v>726</v>
      </c>
      <c r="G40" s="625">
        <v>43018</v>
      </c>
      <c r="H40" s="624">
        <v>5</v>
      </c>
      <c r="I40" s="624" t="s">
        <v>415</v>
      </c>
      <c r="J40" s="611"/>
      <c r="K40" s="624"/>
      <c r="L40" s="625"/>
      <c r="M40" s="624"/>
      <c r="N40" s="624"/>
      <c r="O40" s="637"/>
      <c r="P40" s="618"/>
      <c r="Q40" s="620"/>
      <c r="R40" s="618"/>
      <c r="S40" s="617"/>
      <c r="T40" s="614"/>
    </row>
    <row r="41" spans="1:20" x14ac:dyDescent="0.2">
      <c r="A41" s="624"/>
      <c r="B41" s="625"/>
      <c r="C41" s="624"/>
      <c r="D41" s="624"/>
      <c r="E41" s="611"/>
      <c r="F41" s="624" t="s">
        <v>406</v>
      </c>
      <c r="G41" s="625">
        <v>43041</v>
      </c>
      <c r="H41" s="624">
        <v>2</v>
      </c>
      <c r="I41" s="624" t="s">
        <v>415</v>
      </c>
      <c r="J41" s="611"/>
      <c r="K41" s="624"/>
      <c r="L41" s="625"/>
      <c r="M41" s="624"/>
      <c r="N41" s="624"/>
      <c r="O41" s="637"/>
      <c r="P41" s="618"/>
      <c r="Q41" s="620"/>
      <c r="R41" s="618"/>
      <c r="S41" s="617"/>
      <c r="T41" s="614"/>
    </row>
    <row r="42" spans="1:20" x14ac:dyDescent="0.2">
      <c r="A42" s="624"/>
      <c r="B42" s="625"/>
      <c r="C42" s="624"/>
      <c r="D42" s="624"/>
      <c r="E42" s="611"/>
      <c r="F42" s="624" t="s">
        <v>740</v>
      </c>
      <c r="G42" s="625">
        <v>43045</v>
      </c>
      <c r="H42" s="624">
        <v>1</v>
      </c>
      <c r="I42" s="624" t="s">
        <v>415</v>
      </c>
      <c r="J42" s="611"/>
      <c r="K42" s="624"/>
      <c r="L42" s="625"/>
      <c r="M42" s="624"/>
      <c r="N42" s="624"/>
      <c r="O42" s="637"/>
      <c r="P42" s="618"/>
      <c r="Q42" s="620"/>
      <c r="R42" s="618"/>
      <c r="S42" s="617"/>
      <c r="T42" s="614"/>
    </row>
    <row r="43" spans="1:20" x14ac:dyDescent="0.2">
      <c r="A43" s="624"/>
      <c r="B43" s="625"/>
      <c r="C43" s="624"/>
      <c r="D43" s="624"/>
      <c r="E43" s="611"/>
      <c r="F43" s="624" t="s">
        <v>406</v>
      </c>
      <c r="G43" s="625">
        <v>43046</v>
      </c>
      <c r="H43" s="624">
        <v>8</v>
      </c>
      <c r="I43" s="624" t="s">
        <v>415</v>
      </c>
      <c r="J43" s="611"/>
      <c r="K43" s="624"/>
      <c r="L43" s="625"/>
      <c r="M43" s="624"/>
      <c r="N43" s="624"/>
      <c r="O43" s="637"/>
      <c r="P43" s="618"/>
      <c r="Q43" s="620"/>
      <c r="R43" s="618"/>
      <c r="S43" s="614"/>
      <c r="T43" s="614"/>
    </row>
    <row r="44" spans="1:20" x14ac:dyDescent="0.2">
      <c r="A44" s="624"/>
      <c r="B44" s="625"/>
      <c r="C44" s="624"/>
      <c r="D44" s="624"/>
      <c r="E44" s="611"/>
      <c r="F44" s="624" t="s">
        <v>610</v>
      </c>
      <c r="G44" s="625">
        <v>43046</v>
      </c>
      <c r="H44" s="624">
        <v>0.1</v>
      </c>
      <c r="I44" s="624" t="s">
        <v>415</v>
      </c>
      <c r="J44" s="611"/>
      <c r="K44" s="624"/>
      <c r="L44" s="625"/>
      <c r="M44" s="624"/>
      <c r="N44" s="624"/>
      <c r="O44" s="637"/>
      <c r="P44" s="618"/>
      <c r="Q44" s="620"/>
      <c r="R44" s="618"/>
      <c r="S44" s="614"/>
      <c r="T44" s="614"/>
    </row>
    <row r="45" spans="1:20" x14ac:dyDescent="0.2">
      <c r="A45" s="624"/>
      <c r="B45" s="625"/>
      <c r="C45" s="624"/>
      <c r="D45" s="624"/>
      <c r="E45" s="611"/>
      <c r="F45" s="624" t="s">
        <v>610</v>
      </c>
      <c r="G45" s="625">
        <v>43047</v>
      </c>
      <c r="H45" s="624">
        <v>0.1</v>
      </c>
      <c r="I45" s="624" t="s">
        <v>415</v>
      </c>
      <c r="J45" s="611"/>
      <c r="K45" s="624"/>
      <c r="L45" s="625"/>
      <c r="M45" s="624"/>
      <c r="N45" s="624"/>
      <c r="O45" s="637"/>
      <c r="P45" s="618"/>
      <c r="Q45" s="620"/>
      <c r="R45" s="618"/>
      <c r="S45" s="614"/>
      <c r="T45" s="614"/>
    </row>
    <row r="46" spans="1:20" x14ac:dyDescent="0.2">
      <c r="A46" s="624"/>
      <c r="B46" s="625"/>
      <c r="C46" s="624"/>
      <c r="D46" s="624"/>
      <c r="E46" s="611"/>
      <c r="F46" s="624" t="s">
        <v>406</v>
      </c>
      <c r="G46" s="625">
        <v>43047</v>
      </c>
      <c r="H46" s="624">
        <v>6</v>
      </c>
      <c r="I46" s="624" t="s">
        <v>415</v>
      </c>
      <c r="J46" s="611"/>
      <c r="K46" s="624"/>
      <c r="L46" s="625"/>
      <c r="M46" s="624"/>
      <c r="N46" s="624"/>
      <c r="O46" s="637"/>
      <c r="P46" s="618"/>
      <c r="Q46" s="620"/>
      <c r="R46" s="618"/>
      <c r="S46" s="614"/>
      <c r="T46" s="614"/>
    </row>
    <row r="47" spans="1:20" x14ac:dyDescent="0.2">
      <c r="A47" s="624"/>
      <c r="B47" s="625"/>
      <c r="C47" s="624"/>
      <c r="D47" s="624"/>
      <c r="E47" s="611"/>
      <c r="F47" s="624" t="s">
        <v>406</v>
      </c>
      <c r="G47" s="625">
        <v>43048</v>
      </c>
      <c r="H47" s="624">
        <v>6</v>
      </c>
      <c r="I47" s="624" t="s">
        <v>415</v>
      </c>
      <c r="J47" s="611"/>
      <c r="K47" s="624"/>
      <c r="L47" s="625"/>
      <c r="M47" s="624"/>
      <c r="N47" s="624"/>
      <c r="O47" s="637"/>
      <c r="P47" s="618"/>
      <c r="Q47" s="620"/>
      <c r="R47" s="618"/>
      <c r="S47" s="614"/>
      <c r="T47" s="614"/>
    </row>
    <row r="48" spans="1:20" x14ac:dyDescent="0.2">
      <c r="A48" s="624"/>
      <c r="B48" s="625"/>
      <c r="C48" s="624"/>
      <c r="D48" s="624"/>
      <c r="E48" s="611"/>
      <c r="F48" s="624" t="s">
        <v>406</v>
      </c>
      <c r="G48" s="625">
        <v>43052</v>
      </c>
      <c r="H48" s="624">
        <v>25</v>
      </c>
      <c r="I48" s="624" t="s">
        <v>415</v>
      </c>
      <c r="J48" s="611"/>
      <c r="K48" s="624"/>
      <c r="L48" s="625"/>
      <c r="M48" s="624"/>
      <c r="N48" s="624"/>
      <c r="O48" s="637"/>
      <c r="P48" s="618"/>
      <c r="Q48" s="620"/>
      <c r="R48" s="618"/>
      <c r="S48" s="614"/>
      <c r="T48" s="614"/>
    </row>
    <row r="49" spans="1:20" x14ac:dyDescent="0.2">
      <c r="A49" s="624"/>
      <c r="B49" s="625"/>
      <c r="C49" s="624"/>
      <c r="D49" s="624"/>
      <c r="E49" s="611"/>
      <c r="F49" s="624" t="s">
        <v>406</v>
      </c>
      <c r="G49" s="625">
        <v>43053</v>
      </c>
      <c r="H49" s="624">
        <v>20</v>
      </c>
      <c r="I49" s="624" t="s">
        <v>415</v>
      </c>
      <c r="J49" s="611"/>
      <c r="K49" s="624"/>
      <c r="L49" s="625"/>
      <c r="M49" s="624"/>
      <c r="N49" s="624"/>
      <c r="O49" s="637"/>
      <c r="P49" s="614"/>
      <c r="R49" s="614"/>
      <c r="S49" s="614"/>
      <c r="T49" s="614"/>
    </row>
    <row r="50" spans="1:20" x14ac:dyDescent="0.2">
      <c r="A50" s="624"/>
      <c r="B50" s="625"/>
      <c r="C50" s="624"/>
      <c r="D50" s="624"/>
      <c r="E50" s="611"/>
      <c r="F50" s="624" t="s">
        <v>406</v>
      </c>
      <c r="G50" s="625">
        <v>43055</v>
      </c>
      <c r="H50" s="624">
        <v>2</v>
      </c>
      <c r="I50" s="624" t="s">
        <v>415</v>
      </c>
      <c r="J50" s="611"/>
      <c r="K50" s="624"/>
      <c r="L50" s="625"/>
      <c r="M50" s="624"/>
      <c r="N50" s="624"/>
      <c r="O50" s="637"/>
      <c r="P50" s="614"/>
      <c r="R50" s="614"/>
      <c r="S50" s="614"/>
      <c r="T50" s="614"/>
    </row>
    <row r="51" spans="1:20" x14ac:dyDescent="0.2">
      <c r="A51" s="624"/>
      <c r="B51" s="625"/>
      <c r="C51" s="624"/>
      <c r="D51" s="624"/>
      <c r="E51" s="611"/>
      <c r="F51" s="624" t="s">
        <v>406</v>
      </c>
      <c r="G51" s="625">
        <v>43056</v>
      </c>
      <c r="H51" s="624">
        <v>2</v>
      </c>
      <c r="I51" s="624" t="s">
        <v>415</v>
      </c>
      <c r="J51" s="611"/>
      <c r="K51" s="624"/>
      <c r="L51" s="625"/>
      <c r="M51" s="624"/>
      <c r="N51" s="624"/>
      <c r="O51" s="637"/>
      <c r="P51" s="614"/>
      <c r="R51" s="614"/>
      <c r="S51" s="614"/>
      <c r="T51" s="614"/>
    </row>
    <row r="52" spans="1:20" x14ac:dyDescent="0.2">
      <c r="A52" s="624"/>
      <c r="B52" s="625"/>
      <c r="C52" s="624"/>
      <c r="D52" s="624"/>
      <c r="E52" s="611"/>
      <c r="F52" s="624" t="s">
        <v>481</v>
      </c>
      <c r="G52" s="625">
        <v>43068</v>
      </c>
      <c r="H52" s="624">
        <v>0.1</v>
      </c>
      <c r="I52" s="739" t="s">
        <v>415</v>
      </c>
      <c r="J52" s="611"/>
      <c r="K52" s="624"/>
      <c r="L52" s="625"/>
      <c r="M52" s="624"/>
      <c r="N52" s="624"/>
      <c r="O52" s="637"/>
      <c r="P52" s="614"/>
      <c r="R52" s="614"/>
      <c r="S52" s="614"/>
      <c r="T52" s="614"/>
    </row>
    <row r="53" spans="1:20" x14ac:dyDescent="0.2">
      <c r="F53" s="624"/>
      <c r="G53" s="625"/>
      <c r="H53" s="624"/>
      <c r="I53" s="624"/>
    </row>
    <row r="54" spans="1:20" x14ac:dyDescent="0.2">
      <c r="F54" s="624"/>
      <c r="G54" s="625"/>
      <c r="H54" s="624"/>
      <c r="I54" s="624"/>
    </row>
    <row r="55" spans="1:20" x14ac:dyDescent="0.2">
      <c r="F55" s="624"/>
      <c r="G55" s="625"/>
      <c r="H55" s="624"/>
      <c r="I55" s="624"/>
    </row>
    <row r="56" spans="1:20" x14ac:dyDescent="0.2">
      <c r="F56" s="624"/>
      <c r="G56" s="625"/>
      <c r="H56" s="624"/>
      <c r="I56" s="624"/>
    </row>
    <row r="57" spans="1:20" x14ac:dyDescent="0.2">
      <c r="F57" s="624"/>
      <c r="G57" s="625"/>
      <c r="H57" s="624"/>
      <c r="I57" s="624"/>
    </row>
    <row r="58" spans="1:20" x14ac:dyDescent="0.2">
      <c r="F58" s="624"/>
      <c r="G58" s="625"/>
      <c r="H58" s="624"/>
      <c r="I58" s="624"/>
    </row>
    <row r="59" spans="1:20" x14ac:dyDescent="0.2">
      <c r="F59" s="624"/>
      <c r="G59" s="625"/>
      <c r="H59" s="624"/>
      <c r="I59" s="624"/>
    </row>
    <row r="60" spans="1:20" x14ac:dyDescent="0.2">
      <c r="F60" s="624"/>
      <c r="G60" s="625"/>
      <c r="H60" s="624"/>
      <c r="I60" s="624"/>
    </row>
    <row r="61" spans="1:20" x14ac:dyDescent="0.2">
      <c r="F61" s="624"/>
      <c r="G61" s="625"/>
      <c r="H61" s="624"/>
      <c r="I61" s="624"/>
    </row>
    <row r="62" spans="1:20" x14ac:dyDescent="0.2">
      <c r="F62" s="624"/>
      <c r="G62" s="625"/>
      <c r="H62" s="624"/>
      <c r="I62" s="624"/>
    </row>
    <row r="63" spans="1:20" x14ac:dyDescent="0.2">
      <c r="F63" s="624"/>
      <c r="G63" s="625"/>
      <c r="H63" s="624"/>
      <c r="I63" s="624"/>
    </row>
    <row r="64" spans="1:20" x14ac:dyDescent="0.2">
      <c r="F64" s="624"/>
      <c r="G64" s="625"/>
      <c r="H64" s="624"/>
      <c r="I64" s="624"/>
    </row>
    <row r="65" spans="6:9" x14ac:dyDescent="0.2">
      <c r="F65" s="624"/>
      <c r="G65" s="625"/>
      <c r="H65" s="624"/>
      <c r="I65" s="624"/>
    </row>
    <row r="66" spans="6:9" x14ac:dyDescent="0.2">
      <c r="F66" s="624"/>
      <c r="G66" s="625"/>
      <c r="H66" s="624"/>
      <c r="I66" s="624"/>
    </row>
    <row r="67" spans="6:9" x14ac:dyDescent="0.2">
      <c r="F67" s="624"/>
      <c r="G67" s="625"/>
      <c r="H67" s="624"/>
      <c r="I67" s="624"/>
    </row>
    <row r="68" spans="6:9" x14ac:dyDescent="0.2">
      <c r="F68" s="624"/>
      <c r="G68" s="625"/>
      <c r="H68" s="624"/>
      <c r="I68" s="624"/>
    </row>
    <row r="69" spans="6:9" x14ac:dyDescent="0.2">
      <c r="F69" s="624"/>
      <c r="G69" s="625"/>
      <c r="H69" s="624"/>
      <c r="I69" s="624"/>
    </row>
    <row r="70" spans="6:9" x14ac:dyDescent="0.2">
      <c r="F70" s="624"/>
      <c r="G70" s="625"/>
      <c r="H70" s="624"/>
      <c r="I70" s="624"/>
    </row>
    <row r="71" spans="6:9" x14ac:dyDescent="0.2">
      <c r="F71" s="624"/>
      <c r="G71" s="625"/>
      <c r="H71" s="624"/>
      <c r="I71" s="624"/>
    </row>
    <row r="72" spans="6:9" x14ac:dyDescent="0.2">
      <c r="F72" s="624"/>
      <c r="G72" s="625"/>
      <c r="H72" s="624"/>
      <c r="I72" s="624"/>
    </row>
    <row r="73" spans="6:9" x14ac:dyDescent="0.2">
      <c r="F73" s="624"/>
      <c r="G73" s="625"/>
      <c r="H73" s="624"/>
      <c r="I73" s="624"/>
    </row>
    <row r="74" spans="6:9" x14ac:dyDescent="0.2">
      <c r="F74" s="624"/>
      <c r="G74" s="625"/>
      <c r="H74" s="624"/>
      <c r="I74" s="624"/>
    </row>
    <row r="75" spans="6:9" x14ac:dyDescent="0.2">
      <c r="F75" s="624"/>
      <c r="G75" s="625"/>
      <c r="H75" s="624"/>
      <c r="I75" s="624"/>
    </row>
    <row r="76" spans="6:9" x14ac:dyDescent="0.2">
      <c r="F76" s="624"/>
      <c r="G76" s="625"/>
      <c r="H76" s="624"/>
      <c r="I76" s="624"/>
    </row>
    <row r="77" spans="6:9" x14ac:dyDescent="0.2">
      <c r="F77" s="624"/>
      <c r="G77" s="625"/>
      <c r="H77" s="624"/>
      <c r="I77" s="624"/>
    </row>
    <row r="78" spans="6:9" x14ac:dyDescent="0.2">
      <c r="F78" s="624"/>
      <c r="G78" s="625"/>
      <c r="H78" s="624"/>
      <c r="I78" s="624"/>
    </row>
    <row r="79" spans="6:9" x14ac:dyDescent="0.2">
      <c r="F79" s="624"/>
      <c r="G79" s="625"/>
      <c r="H79" s="624"/>
      <c r="I79" s="624"/>
    </row>
    <row r="80" spans="6:9" x14ac:dyDescent="0.2">
      <c r="F80" s="624"/>
      <c r="G80" s="625"/>
      <c r="H80" s="624"/>
      <c r="I80" s="624"/>
    </row>
    <row r="81" spans="6:9" x14ac:dyDescent="0.2">
      <c r="F81" s="624"/>
      <c r="G81" s="625"/>
      <c r="H81" s="624"/>
      <c r="I81" s="624"/>
    </row>
    <row r="82" spans="6:9" x14ac:dyDescent="0.2">
      <c r="F82" s="624"/>
      <c r="G82" s="625"/>
      <c r="H82" s="624"/>
      <c r="I82" s="624"/>
    </row>
  </sheetData>
  <mergeCells count="12">
    <mergeCell ref="I31:I32"/>
    <mergeCell ref="S8:S9"/>
    <mergeCell ref="A1:J4"/>
    <mergeCell ref="D8:D9"/>
    <mergeCell ref="I8:I9"/>
    <mergeCell ref="D31:D32"/>
    <mergeCell ref="N8:N9"/>
    <mergeCell ref="N31:N32"/>
    <mergeCell ref="A5:D5"/>
    <mergeCell ref="F5:I5"/>
    <mergeCell ref="K5:N5"/>
    <mergeCell ref="P5:S5"/>
  </mergeCells>
  <dataValidations count="1">
    <dataValidation type="list" allowBlank="1" showInputMessage="1" showErrorMessage="1" sqref="D8:D42 S9:S42 N8:N42 I8:I52">
      <formula1>"Yes, No"</formula1>
    </dataValidation>
  </dataValidations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91"/>
  <sheetViews>
    <sheetView topLeftCell="B1" workbookViewId="0">
      <selection activeCell="O28" sqref="O28"/>
    </sheetView>
  </sheetViews>
  <sheetFormatPr defaultRowHeight="12.75" x14ac:dyDescent="0.2"/>
  <cols>
    <col min="1" max="2" width="27.7109375" customWidth="1"/>
    <col min="3" max="3" width="13.7109375" customWidth="1"/>
    <col min="4" max="4" width="10.5703125" style="620" customWidth="1"/>
    <col min="5" max="5" width="10.5703125" customWidth="1"/>
    <col min="6" max="6" width="13.28515625" customWidth="1"/>
    <col min="7" max="7" width="9.140625" style="620"/>
    <col min="8" max="8" width="10.42578125" customWidth="1"/>
    <col min="9" max="9" width="13.28515625" customWidth="1"/>
    <col min="10" max="10" width="10.42578125" style="620" customWidth="1"/>
    <col min="11" max="11" width="10.42578125" customWidth="1"/>
    <col min="12" max="12" width="13.42578125" customWidth="1"/>
    <col min="13" max="13" width="10.42578125" style="620" customWidth="1"/>
    <col min="14" max="14" width="10.42578125" customWidth="1"/>
    <col min="15" max="15" width="13.28515625" customWidth="1"/>
    <col min="16" max="17" width="10.42578125" hidden="1" customWidth="1"/>
    <col min="18" max="18" width="13.42578125" hidden="1" customWidth="1"/>
    <col min="19" max="20" width="10.42578125" hidden="1" customWidth="1"/>
    <col min="21" max="21" width="13.28515625" hidden="1" customWidth="1"/>
  </cols>
  <sheetData>
    <row r="1" spans="1:22" ht="13.5" thickBot="1" x14ac:dyDescent="0.25">
      <c r="C1" s="281"/>
      <c r="D1" s="31"/>
      <c r="E1" s="37"/>
      <c r="F1" s="37"/>
      <c r="G1" s="31"/>
      <c r="H1" s="31"/>
      <c r="I1" s="37"/>
      <c r="J1" s="31"/>
      <c r="K1" s="37"/>
      <c r="L1" s="37"/>
      <c r="M1" s="31"/>
      <c r="N1" s="37"/>
      <c r="O1" s="37"/>
      <c r="P1" s="31"/>
      <c r="Q1" s="37"/>
      <c r="R1" s="37"/>
      <c r="S1" s="31"/>
      <c r="T1" s="37"/>
      <c r="U1" s="37"/>
    </row>
    <row r="2" spans="1:22" ht="19.5" thickTop="1" x14ac:dyDescent="0.2">
      <c r="A2" s="1001" t="s">
        <v>384</v>
      </c>
      <c r="B2" s="1002"/>
      <c r="C2" s="282"/>
      <c r="D2" s="283"/>
      <c r="E2" s="282"/>
      <c r="F2" s="282"/>
      <c r="G2" s="31"/>
      <c r="H2" s="283"/>
      <c r="I2" s="282"/>
      <c r="J2" s="283"/>
      <c r="K2" s="37"/>
      <c r="L2" s="282"/>
      <c r="M2" s="283"/>
      <c r="N2" s="37"/>
      <c r="O2" s="282"/>
      <c r="P2" s="283"/>
      <c r="Q2" s="37"/>
      <c r="R2" s="282"/>
      <c r="S2" s="283"/>
      <c r="T2" s="37"/>
      <c r="U2" s="282"/>
    </row>
    <row r="3" spans="1:22" ht="18.75" x14ac:dyDescent="0.2">
      <c r="A3" s="1003"/>
      <c r="B3" s="1004"/>
      <c r="C3" s="282"/>
      <c r="D3" s="283"/>
      <c r="E3" s="282"/>
      <c r="F3" s="282"/>
      <c r="G3" s="31"/>
      <c r="H3" s="283"/>
      <c r="I3" s="282"/>
      <c r="J3" s="283"/>
      <c r="K3" s="37"/>
      <c r="L3" s="282"/>
      <c r="M3" s="283"/>
      <c r="N3" s="37"/>
      <c r="O3" s="282"/>
      <c r="P3" s="283"/>
      <c r="Q3" s="37"/>
      <c r="R3" s="282"/>
      <c r="S3" s="283"/>
      <c r="T3" s="37"/>
      <c r="U3" s="282"/>
    </row>
    <row r="4" spans="1:22" ht="18.75" x14ac:dyDescent="0.2">
      <c r="A4" s="1003"/>
      <c r="B4" s="1004"/>
      <c r="C4" s="282"/>
      <c r="D4" s="283"/>
      <c r="E4" s="282"/>
      <c r="F4" s="282"/>
      <c r="G4" s="31"/>
      <c r="H4" s="283"/>
      <c r="I4" s="282"/>
      <c r="J4" s="283"/>
      <c r="K4" s="37"/>
      <c r="L4" s="282"/>
      <c r="M4" s="283"/>
      <c r="N4" s="37"/>
      <c r="O4" s="282"/>
      <c r="P4" s="283"/>
      <c r="Q4" s="37"/>
      <c r="R4" s="282"/>
      <c r="S4" s="283"/>
      <c r="T4" s="37"/>
      <c r="U4" s="282"/>
    </row>
    <row r="5" spans="1:22" ht="18.75" x14ac:dyDescent="0.2">
      <c r="A5" s="1003"/>
      <c r="B5" s="1004"/>
      <c r="C5" s="282"/>
      <c r="D5" s="283"/>
      <c r="E5" s="282"/>
      <c r="F5" s="282"/>
      <c r="G5" s="31"/>
      <c r="H5" s="283"/>
      <c r="I5" s="282"/>
      <c r="J5" s="283"/>
      <c r="K5" s="37"/>
      <c r="L5" s="282"/>
      <c r="M5" s="283"/>
      <c r="N5" s="37"/>
      <c r="O5" s="282"/>
      <c r="P5" s="283"/>
      <c r="Q5" s="37"/>
      <c r="R5" s="282"/>
      <c r="S5" s="283"/>
      <c r="T5" s="37"/>
      <c r="U5" s="282"/>
    </row>
    <row r="6" spans="1:22" ht="19.5" thickBot="1" x14ac:dyDescent="0.25">
      <c r="A6" s="1005"/>
      <c r="B6" s="1006"/>
      <c r="C6" s="282"/>
      <c r="D6" s="283"/>
      <c r="E6" s="282"/>
      <c r="F6" s="282"/>
      <c r="G6" s="31"/>
      <c r="H6" s="283"/>
      <c r="I6" s="282"/>
      <c r="J6" s="283"/>
      <c r="K6" s="37"/>
      <c r="L6" s="282"/>
      <c r="M6" s="283"/>
      <c r="N6" s="37"/>
      <c r="O6" s="282"/>
      <c r="P6" s="283"/>
      <c r="Q6" s="37"/>
      <c r="R6" s="282"/>
      <c r="S6" s="283"/>
      <c r="T6" s="37"/>
      <c r="U6" s="282"/>
    </row>
    <row r="7" spans="1:22" ht="14.25" thickTop="1" thickBot="1" x14ac:dyDescent="0.25">
      <c r="C7" s="281"/>
      <c r="D7" s="31"/>
      <c r="E7" s="37"/>
      <c r="F7" s="37"/>
      <c r="G7" s="31"/>
      <c r="H7" s="31"/>
      <c r="I7" s="37"/>
      <c r="J7" s="31"/>
      <c r="K7" s="37"/>
      <c r="L7" s="37"/>
      <c r="M7" s="31"/>
      <c r="N7" s="37"/>
      <c r="O7" s="37"/>
      <c r="P7" s="31"/>
      <c r="Q7" s="37"/>
      <c r="R7" s="37"/>
      <c r="S7" s="31"/>
      <c r="T7" s="37"/>
      <c r="U7" s="37"/>
    </row>
    <row r="8" spans="1:22" ht="12" customHeight="1" thickTop="1" thickBot="1" x14ac:dyDescent="0.25">
      <c r="A8" s="399"/>
      <c r="B8" s="399"/>
      <c r="C8" s="400"/>
      <c r="D8" s="401"/>
      <c r="E8" s="402"/>
      <c r="F8" s="402"/>
      <c r="G8" s="401"/>
      <c r="H8" s="401"/>
      <c r="I8" s="402"/>
      <c r="J8" s="401"/>
      <c r="K8" s="402"/>
      <c r="L8" s="402"/>
      <c r="M8" s="401"/>
      <c r="N8" s="402"/>
      <c r="O8" s="402"/>
      <c r="P8" s="401"/>
      <c r="Q8" s="402"/>
      <c r="R8" s="402"/>
      <c r="S8" s="401"/>
      <c r="T8" s="402"/>
      <c r="U8" s="402"/>
      <c r="V8" s="401"/>
    </row>
    <row r="9" spans="1:22" ht="20.25" customHeight="1" thickTop="1" x14ac:dyDescent="0.2">
      <c r="A9" s="1007" t="s">
        <v>121</v>
      </c>
      <c r="B9" s="1012" t="s">
        <v>44</v>
      </c>
      <c r="C9" s="1016" t="s">
        <v>179</v>
      </c>
      <c r="D9" s="1014" t="s">
        <v>137</v>
      </c>
      <c r="E9" s="994" t="s">
        <v>128</v>
      </c>
      <c r="F9" s="994" t="s">
        <v>149</v>
      </c>
      <c r="G9" s="1014" t="s">
        <v>137</v>
      </c>
      <c r="H9" s="994" t="s">
        <v>128</v>
      </c>
      <c r="I9" s="994" t="s">
        <v>149</v>
      </c>
      <c r="J9" s="1014" t="s">
        <v>137</v>
      </c>
      <c r="K9" s="994" t="s">
        <v>128</v>
      </c>
      <c r="L9" s="994" t="s">
        <v>149</v>
      </c>
      <c r="M9" s="1014" t="s">
        <v>137</v>
      </c>
      <c r="N9" s="994" t="s">
        <v>128</v>
      </c>
      <c r="O9" s="994" t="s">
        <v>149</v>
      </c>
      <c r="P9" s="994" t="s">
        <v>137</v>
      </c>
      <c r="Q9" s="994" t="s">
        <v>128</v>
      </c>
      <c r="R9" s="994" t="s">
        <v>149</v>
      </c>
      <c r="S9" s="994" t="s">
        <v>137</v>
      </c>
      <c r="T9" s="994" t="s">
        <v>128</v>
      </c>
      <c r="U9" s="994" t="s">
        <v>149</v>
      </c>
      <c r="V9" s="994" t="s">
        <v>120</v>
      </c>
    </row>
    <row r="10" spans="1:22" ht="13.5" customHeight="1" thickBot="1" x14ac:dyDescent="0.25">
      <c r="A10" s="1008"/>
      <c r="B10" s="1013"/>
      <c r="C10" s="995"/>
      <c r="D10" s="1015"/>
      <c r="E10" s="995"/>
      <c r="F10" s="995"/>
      <c r="G10" s="1015"/>
      <c r="H10" s="995"/>
      <c r="I10" s="995"/>
      <c r="J10" s="1015"/>
      <c r="K10" s="995"/>
      <c r="L10" s="995"/>
      <c r="M10" s="1015"/>
      <c r="N10" s="995"/>
      <c r="O10" s="995"/>
      <c r="P10" s="995"/>
      <c r="Q10" s="995"/>
      <c r="R10" s="995"/>
      <c r="S10" s="995"/>
      <c r="T10" s="995"/>
      <c r="U10" s="995"/>
      <c r="V10" s="995"/>
    </row>
    <row r="11" spans="1:22" ht="13.5" thickTop="1" x14ac:dyDescent="0.2">
      <c r="A11" s="430"/>
      <c r="B11" s="393" t="s">
        <v>441</v>
      </c>
      <c r="C11" s="607">
        <v>110</v>
      </c>
      <c r="D11" s="394">
        <v>42904</v>
      </c>
      <c r="E11" s="393">
        <v>40</v>
      </c>
      <c r="F11" s="393" t="s">
        <v>415</v>
      </c>
      <c r="G11" s="394">
        <v>42936</v>
      </c>
      <c r="H11" s="393">
        <v>78</v>
      </c>
      <c r="I11" s="393" t="s">
        <v>415</v>
      </c>
      <c r="J11" s="394"/>
      <c r="K11" s="393"/>
      <c r="L11" s="393"/>
      <c r="M11" s="394"/>
      <c r="N11" s="393"/>
      <c r="O11" s="393"/>
      <c r="P11" s="393"/>
      <c r="Q11" s="393"/>
      <c r="R11" s="393"/>
      <c r="S11" s="393"/>
      <c r="T11" s="393"/>
      <c r="U11" s="393"/>
      <c r="V11" s="393">
        <f t="shared" ref="V11:V19" si="0">SUM(E11,H11,K11,N11,Q11,T11)</f>
        <v>118</v>
      </c>
    </row>
    <row r="12" spans="1:22" x14ac:dyDescent="0.2">
      <c r="A12" s="286"/>
      <c r="B12" s="286" t="s">
        <v>442</v>
      </c>
      <c r="C12" s="512"/>
      <c r="D12" s="613">
        <v>42905</v>
      </c>
      <c r="E12" s="286">
        <v>15</v>
      </c>
      <c r="F12" s="286" t="s">
        <v>415</v>
      </c>
      <c r="G12" s="613">
        <v>42906</v>
      </c>
      <c r="H12" s="286">
        <v>39</v>
      </c>
      <c r="I12" s="286" t="s">
        <v>415</v>
      </c>
      <c r="J12" s="613">
        <v>42907</v>
      </c>
      <c r="K12" s="286">
        <v>7</v>
      </c>
      <c r="L12" s="286" t="s">
        <v>415</v>
      </c>
      <c r="M12" s="613"/>
      <c r="N12" s="286"/>
      <c r="O12" s="286"/>
      <c r="P12" s="286"/>
      <c r="Q12" s="286"/>
      <c r="R12" s="286"/>
      <c r="S12" s="286"/>
      <c r="T12" s="286"/>
      <c r="U12" s="286"/>
      <c r="V12" s="286">
        <f t="shared" si="0"/>
        <v>61</v>
      </c>
    </row>
    <row r="13" spans="1:22" x14ac:dyDescent="0.2">
      <c r="A13" s="286"/>
      <c r="B13" s="286" t="s">
        <v>714</v>
      </c>
      <c r="C13" s="512"/>
      <c r="D13" s="613" t="s">
        <v>742</v>
      </c>
      <c r="E13" s="286">
        <v>14</v>
      </c>
      <c r="F13" s="286" t="s">
        <v>415</v>
      </c>
      <c r="G13" s="613" t="s">
        <v>743</v>
      </c>
      <c r="H13" s="286">
        <v>20</v>
      </c>
      <c r="I13" s="286" t="s">
        <v>415</v>
      </c>
      <c r="J13" s="613">
        <v>40125</v>
      </c>
      <c r="K13" s="286">
        <v>2</v>
      </c>
      <c r="L13" s="286" t="s">
        <v>415</v>
      </c>
      <c r="M13" s="613"/>
      <c r="N13" s="286"/>
      <c r="O13" s="286"/>
      <c r="P13" s="286"/>
      <c r="Q13" s="286"/>
      <c r="R13" s="286"/>
      <c r="S13" s="286"/>
      <c r="T13" s="286"/>
      <c r="U13" s="286"/>
      <c r="V13" s="286">
        <f t="shared" si="0"/>
        <v>36</v>
      </c>
    </row>
    <row r="14" spans="1:22" x14ac:dyDescent="0.2">
      <c r="A14" s="286"/>
      <c r="B14" s="286"/>
      <c r="C14" s="512"/>
      <c r="D14" s="613"/>
      <c r="E14" s="286"/>
      <c r="F14" s="286"/>
      <c r="G14" s="613"/>
      <c r="H14" s="286"/>
      <c r="I14" s="286"/>
      <c r="J14" s="613"/>
      <c r="K14" s="286"/>
      <c r="L14" s="286"/>
      <c r="M14" s="613"/>
      <c r="N14" s="286"/>
      <c r="O14" s="286"/>
      <c r="P14" s="286"/>
      <c r="Q14" s="286"/>
      <c r="R14" s="286"/>
      <c r="S14" s="286"/>
      <c r="T14" s="286"/>
      <c r="U14" s="286"/>
      <c r="V14" s="286">
        <f t="shared" si="0"/>
        <v>0</v>
      </c>
    </row>
    <row r="15" spans="1:22" x14ac:dyDescent="0.2">
      <c r="A15" s="286"/>
      <c r="B15" s="286"/>
      <c r="C15" s="512"/>
      <c r="D15" s="613"/>
      <c r="E15" s="286"/>
      <c r="F15" s="286"/>
      <c r="G15" s="613"/>
      <c r="H15" s="286"/>
      <c r="I15" s="286"/>
      <c r="J15" s="613"/>
      <c r="K15" s="286"/>
      <c r="L15" s="286"/>
      <c r="M15" s="613"/>
      <c r="N15" s="286"/>
      <c r="O15" s="286"/>
      <c r="P15" s="286"/>
      <c r="Q15" s="286"/>
      <c r="R15" s="286"/>
      <c r="S15" s="286"/>
      <c r="T15" s="286"/>
      <c r="U15" s="286"/>
      <c r="V15" s="286">
        <f t="shared" si="0"/>
        <v>0</v>
      </c>
    </row>
    <row r="16" spans="1:22" x14ac:dyDescent="0.2">
      <c r="A16" s="286"/>
      <c r="B16" s="286"/>
      <c r="C16" s="512"/>
      <c r="D16" s="613"/>
      <c r="E16" s="286"/>
      <c r="F16" s="286"/>
      <c r="G16" s="613"/>
      <c r="H16" s="286"/>
      <c r="I16" s="286"/>
      <c r="J16" s="613"/>
      <c r="K16" s="286"/>
      <c r="L16" s="286"/>
      <c r="M16" s="613"/>
      <c r="N16" s="286"/>
      <c r="O16" s="286"/>
      <c r="P16" s="286"/>
      <c r="Q16" s="286"/>
      <c r="R16" s="286"/>
      <c r="S16" s="286"/>
      <c r="T16" s="286"/>
      <c r="U16" s="286"/>
      <c r="V16" s="612">
        <f t="shared" si="0"/>
        <v>0</v>
      </c>
    </row>
    <row r="17" spans="1:22" x14ac:dyDescent="0.2">
      <c r="A17" s="286"/>
      <c r="B17" s="286"/>
      <c r="C17" s="512"/>
      <c r="D17" s="613"/>
      <c r="E17" s="286"/>
      <c r="F17" s="512"/>
      <c r="G17" s="613"/>
      <c r="H17" s="286"/>
      <c r="I17" s="286"/>
      <c r="J17" s="613"/>
      <c r="K17" s="286"/>
      <c r="L17" s="286"/>
      <c r="M17" s="613"/>
      <c r="N17" s="286"/>
      <c r="O17" s="286"/>
      <c r="P17" s="286"/>
      <c r="Q17" s="286"/>
      <c r="R17" s="286"/>
      <c r="S17" s="286"/>
      <c r="T17" s="286"/>
      <c r="U17" s="286"/>
      <c r="V17" s="612">
        <f t="shared" si="0"/>
        <v>0</v>
      </c>
    </row>
    <row r="18" spans="1:22" x14ac:dyDescent="0.2">
      <c r="A18" s="286"/>
      <c r="B18" s="286"/>
      <c r="C18" s="512"/>
      <c r="D18" s="613"/>
      <c r="E18" s="286"/>
      <c r="F18" s="512"/>
      <c r="G18" s="613"/>
      <c r="H18" s="286"/>
      <c r="I18" s="286"/>
      <c r="J18" s="613"/>
      <c r="K18" s="286"/>
      <c r="L18" s="286"/>
      <c r="M18" s="613"/>
      <c r="N18" s="286"/>
      <c r="O18" s="286"/>
      <c r="P18" s="286"/>
      <c r="Q18" s="286"/>
      <c r="R18" s="286"/>
      <c r="S18" s="286"/>
      <c r="T18" s="286"/>
      <c r="U18" s="286"/>
      <c r="V18" s="612">
        <f t="shared" si="0"/>
        <v>0</v>
      </c>
    </row>
    <row r="19" spans="1:22" x14ac:dyDescent="0.2">
      <c r="A19" s="286"/>
      <c r="B19" s="286"/>
      <c r="C19" s="512"/>
      <c r="D19" s="613"/>
      <c r="E19" s="286"/>
      <c r="F19" s="512"/>
      <c r="G19" s="613"/>
      <c r="H19" s="286"/>
      <c r="I19" s="286"/>
      <c r="J19" s="613"/>
      <c r="K19" s="286"/>
      <c r="L19" s="286"/>
      <c r="M19" s="613"/>
      <c r="N19" s="286"/>
      <c r="O19" s="286"/>
      <c r="P19" s="286"/>
      <c r="Q19" s="286"/>
      <c r="R19" s="286"/>
      <c r="S19" s="286"/>
      <c r="T19" s="286"/>
      <c r="U19" s="286"/>
      <c r="V19" s="612">
        <f t="shared" si="0"/>
        <v>0</v>
      </c>
    </row>
    <row r="20" spans="1:22" ht="13.5" thickBot="1" x14ac:dyDescent="0.25">
      <c r="A20" s="366" t="s">
        <v>102</v>
      </c>
      <c r="B20" s="367"/>
      <c r="C20" s="392"/>
      <c r="D20" s="395"/>
      <c r="E20" s="392"/>
      <c r="F20" s="392"/>
      <c r="G20" s="395"/>
      <c r="H20" s="392"/>
      <c r="I20" s="392"/>
      <c r="J20" s="395"/>
      <c r="K20" s="392"/>
      <c r="L20" s="392"/>
      <c r="M20" s="395"/>
      <c r="N20" s="392"/>
      <c r="O20" s="392"/>
      <c r="P20" s="392"/>
      <c r="Q20" s="392"/>
      <c r="R20" s="392"/>
      <c r="S20" s="392"/>
      <c r="T20" s="392"/>
      <c r="U20" s="392"/>
      <c r="V20" s="392">
        <f>SUM(V11:V19)</f>
        <v>215</v>
      </c>
    </row>
    <row r="21" spans="1:22" ht="13.5" customHeight="1" thickTop="1" x14ac:dyDescent="0.2">
      <c r="A21" s="1009" t="s">
        <v>122</v>
      </c>
      <c r="B21" s="1012" t="s">
        <v>44</v>
      </c>
      <c r="C21" s="994" t="s">
        <v>148</v>
      </c>
      <c r="D21" s="1014" t="s">
        <v>137</v>
      </c>
      <c r="E21" s="994" t="s">
        <v>128</v>
      </c>
      <c r="F21" s="994" t="s">
        <v>149</v>
      </c>
      <c r="G21" s="1014" t="s">
        <v>137</v>
      </c>
      <c r="H21" s="994" t="s">
        <v>128</v>
      </c>
      <c r="I21" s="994" t="s">
        <v>149</v>
      </c>
      <c r="J21" s="1014" t="s">
        <v>137</v>
      </c>
      <c r="K21" s="994" t="s">
        <v>128</v>
      </c>
      <c r="L21" s="994" t="s">
        <v>149</v>
      </c>
      <c r="M21" s="1014" t="s">
        <v>137</v>
      </c>
      <c r="N21" s="994" t="s">
        <v>128</v>
      </c>
      <c r="O21" s="994" t="s">
        <v>149</v>
      </c>
      <c r="P21" s="994" t="s">
        <v>137</v>
      </c>
      <c r="Q21" s="994" t="s">
        <v>128</v>
      </c>
      <c r="R21" s="994" t="s">
        <v>149</v>
      </c>
      <c r="S21" s="994" t="s">
        <v>137</v>
      </c>
      <c r="T21" s="994" t="s">
        <v>128</v>
      </c>
      <c r="U21" s="994" t="s">
        <v>149</v>
      </c>
      <c r="V21" s="994" t="s">
        <v>120</v>
      </c>
    </row>
    <row r="22" spans="1:22" ht="20.25" customHeight="1" thickBot="1" x14ac:dyDescent="0.25">
      <c r="A22" s="998"/>
      <c r="B22" s="1013"/>
      <c r="C22" s="995"/>
      <c r="D22" s="1015"/>
      <c r="E22" s="995"/>
      <c r="F22" s="995"/>
      <c r="G22" s="1015"/>
      <c r="H22" s="995"/>
      <c r="I22" s="995"/>
      <c r="J22" s="1015"/>
      <c r="K22" s="995"/>
      <c r="L22" s="995"/>
      <c r="M22" s="1015"/>
      <c r="N22" s="995"/>
      <c r="O22" s="995"/>
      <c r="P22" s="995"/>
      <c r="Q22" s="995"/>
      <c r="R22" s="995"/>
      <c r="S22" s="995"/>
      <c r="T22" s="995"/>
      <c r="U22" s="995"/>
      <c r="V22" s="995"/>
    </row>
    <row r="23" spans="1:22" ht="13.5" thickTop="1" x14ac:dyDescent="0.2">
      <c r="A23" s="512"/>
      <c r="B23" s="286" t="s">
        <v>713</v>
      </c>
      <c r="C23" s="512"/>
      <c r="D23" s="613" t="s">
        <v>744</v>
      </c>
      <c r="E23" s="393">
        <v>17.100000000000001</v>
      </c>
      <c r="F23" s="393" t="s">
        <v>415</v>
      </c>
      <c r="G23" s="394" t="s">
        <v>741</v>
      </c>
      <c r="H23" s="393">
        <v>11.1</v>
      </c>
      <c r="I23" s="393" t="s">
        <v>415</v>
      </c>
      <c r="J23" s="394" t="s">
        <v>751</v>
      </c>
      <c r="K23" s="393">
        <v>58.1</v>
      </c>
      <c r="L23" s="393" t="s">
        <v>415</v>
      </c>
      <c r="M23" s="394" t="s">
        <v>752</v>
      </c>
      <c r="N23" s="393">
        <v>4.0999999999999996</v>
      </c>
      <c r="O23" s="393" t="s">
        <v>415</v>
      </c>
      <c r="P23" s="393"/>
      <c r="Q23" s="393"/>
      <c r="R23" s="393"/>
      <c r="S23" s="393"/>
      <c r="T23" s="393"/>
      <c r="U23" s="393"/>
      <c r="V23" s="393">
        <f>+SUM(E23,H23,K23,N23,Q23,T23)</f>
        <v>90.4</v>
      </c>
    </row>
    <row r="24" spans="1:22" x14ac:dyDescent="0.2">
      <c r="A24" s="430"/>
      <c r="B24" s="612"/>
      <c r="C24" s="612"/>
      <c r="D24" s="613"/>
      <c r="E24" s="612"/>
      <c r="F24" s="612"/>
      <c r="G24" s="613"/>
      <c r="H24" s="286"/>
      <c r="I24" s="286"/>
      <c r="J24" s="613"/>
      <c r="K24" s="286"/>
      <c r="L24" s="286"/>
      <c r="M24" s="613"/>
      <c r="N24" s="286"/>
      <c r="O24" s="286"/>
      <c r="P24" s="286"/>
      <c r="Q24" s="286"/>
      <c r="R24" s="286"/>
      <c r="S24" s="286"/>
      <c r="T24" s="286"/>
      <c r="U24" s="286"/>
      <c r="V24" s="393">
        <f>+SUM(E24,H24,K24,N24:Q24,T24)</f>
        <v>0</v>
      </c>
    </row>
    <row r="25" spans="1:22" x14ac:dyDescent="0.2">
      <c r="A25" s="286"/>
      <c r="B25" s="612"/>
      <c r="C25" s="612"/>
      <c r="D25" s="613"/>
      <c r="E25" s="612"/>
      <c r="F25" s="612"/>
      <c r="G25" s="613"/>
      <c r="H25" s="286"/>
      <c r="I25" s="286"/>
      <c r="J25" s="613"/>
      <c r="K25" s="286"/>
      <c r="L25" s="286"/>
      <c r="M25" s="613"/>
      <c r="N25" s="286"/>
      <c r="O25" s="286"/>
      <c r="P25" s="286"/>
      <c r="Q25" s="286"/>
      <c r="R25" s="286"/>
      <c r="S25" s="286"/>
      <c r="T25" s="286"/>
      <c r="U25" s="286"/>
      <c r="V25" s="393">
        <f t="shared" ref="V25:V31" si="1">+SUM(E25,H25,K25,N25:Q25,T25)</f>
        <v>0</v>
      </c>
    </row>
    <row r="26" spans="1:22" x14ac:dyDescent="0.2">
      <c r="A26" s="286"/>
      <c r="B26" s="286"/>
      <c r="C26" s="512"/>
      <c r="D26" s="613"/>
      <c r="E26" s="286"/>
      <c r="F26" s="512"/>
      <c r="G26" s="613"/>
      <c r="H26" s="286"/>
      <c r="I26" s="286"/>
      <c r="J26" s="613"/>
      <c r="K26" s="286"/>
      <c r="L26" s="286"/>
      <c r="M26" s="613"/>
      <c r="N26" s="286"/>
      <c r="O26" s="286"/>
      <c r="P26" s="286"/>
      <c r="Q26" s="286"/>
      <c r="R26" s="286"/>
      <c r="S26" s="286"/>
      <c r="T26" s="286"/>
      <c r="U26" s="286"/>
      <c r="V26" s="393">
        <f t="shared" si="1"/>
        <v>0</v>
      </c>
    </row>
    <row r="27" spans="1:22" x14ac:dyDescent="0.2">
      <c r="A27" s="286"/>
      <c r="B27" s="286"/>
      <c r="C27" s="512"/>
      <c r="D27" s="613"/>
      <c r="E27" s="286"/>
      <c r="F27" s="286"/>
      <c r="G27" s="613"/>
      <c r="H27" s="286"/>
      <c r="I27" s="286"/>
      <c r="J27" s="613"/>
      <c r="K27" s="286"/>
      <c r="L27" s="286"/>
      <c r="M27" s="613"/>
      <c r="N27" s="286"/>
      <c r="O27" s="286"/>
      <c r="P27" s="286"/>
      <c r="Q27" s="286"/>
      <c r="R27" s="286"/>
      <c r="S27" s="286"/>
      <c r="T27" s="286"/>
      <c r="U27" s="286"/>
      <c r="V27" s="393">
        <f t="shared" si="1"/>
        <v>0</v>
      </c>
    </row>
    <row r="28" spans="1:22" x14ac:dyDescent="0.2">
      <c r="A28" s="286"/>
      <c r="B28" s="286"/>
      <c r="C28" s="512"/>
      <c r="D28" s="613"/>
      <c r="E28" s="286"/>
      <c r="F28" s="512"/>
      <c r="G28" s="613"/>
      <c r="H28" s="286"/>
      <c r="I28" s="286"/>
      <c r="J28" s="613"/>
      <c r="K28" s="286"/>
      <c r="L28" s="286"/>
      <c r="M28" s="613"/>
      <c r="N28" s="286"/>
      <c r="O28" s="286"/>
      <c r="P28" s="286"/>
      <c r="Q28" s="286"/>
      <c r="R28" s="286"/>
      <c r="S28" s="286"/>
      <c r="T28" s="286"/>
      <c r="U28" s="286"/>
      <c r="V28" s="393">
        <f t="shared" si="1"/>
        <v>0</v>
      </c>
    </row>
    <row r="29" spans="1:22" x14ac:dyDescent="0.2">
      <c r="A29" s="286"/>
      <c r="B29" s="286"/>
      <c r="C29" s="512"/>
      <c r="D29" s="613"/>
      <c r="E29" s="286"/>
      <c r="F29" s="512"/>
      <c r="G29" s="613"/>
      <c r="H29" s="286"/>
      <c r="I29" s="286"/>
      <c r="J29" s="613"/>
      <c r="K29" s="286"/>
      <c r="L29" s="286"/>
      <c r="M29" s="613"/>
      <c r="N29" s="286"/>
      <c r="O29" s="286"/>
      <c r="P29" s="286"/>
      <c r="Q29" s="286"/>
      <c r="R29" s="286"/>
      <c r="S29" s="286"/>
      <c r="T29" s="286"/>
      <c r="U29" s="286"/>
      <c r="V29" s="393">
        <f t="shared" si="1"/>
        <v>0</v>
      </c>
    </row>
    <row r="30" spans="1:22" x14ac:dyDescent="0.2">
      <c r="A30" s="286"/>
      <c r="B30" s="286"/>
      <c r="C30" s="512"/>
      <c r="D30" s="613"/>
      <c r="E30" s="286"/>
      <c r="F30" s="512"/>
      <c r="G30" s="613"/>
      <c r="H30" s="286"/>
      <c r="I30" s="286"/>
      <c r="J30" s="613"/>
      <c r="K30" s="286"/>
      <c r="L30" s="286"/>
      <c r="M30" s="613"/>
      <c r="N30" s="286"/>
      <c r="O30" s="286"/>
      <c r="P30" s="286"/>
      <c r="Q30" s="286"/>
      <c r="R30" s="286"/>
      <c r="S30" s="286"/>
      <c r="T30" s="286"/>
      <c r="U30" s="286"/>
      <c r="V30" s="393">
        <f t="shared" si="1"/>
        <v>0</v>
      </c>
    </row>
    <row r="31" spans="1:22" x14ac:dyDescent="0.2">
      <c r="A31" s="286"/>
      <c r="B31" s="286"/>
      <c r="C31" s="512"/>
      <c r="D31" s="613"/>
      <c r="E31" s="286"/>
      <c r="F31" s="286"/>
      <c r="G31" s="613"/>
      <c r="H31" s="286"/>
      <c r="I31" s="286"/>
      <c r="J31" s="613"/>
      <c r="K31" s="286"/>
      <c r="L31" s="286"/>
      <c r="M31" s="613"/>
      <c r="N31" s="286"/>
      <c r="O31" s="286"/>
      <c r="P31" s="286"/>
      <c r="Q31" s="286"/>
      <c r="R31" s="286"/>
      <c r="S31" s="286"/>
      <c r="T31" s="286"/>
      <c r="U31" s="286"/>
      <c r="V31" s="393">
        <f t="shared" si="1"/>
        <v>0</v>
      </c>
    </row>
    <row r="32" spans="1:22" ht="13.5" thickBot="1" x14ac:dyDescent="0.25">
      <c r="A32" s="366" t="s">
        <v>102</v>
      </c>
      <c r="B32" s="367"/>
      <c r="C32" s="367"/>
      <c r="D32" s="396"/>
      <c r="E32" s="367"/>
      <c r="F32" s="367"/>
      <c r="G32" s="396"/>
      <c r="H32" s="367"/>
      <c r="I32" s="367"/>
      <c r="J32" s="396"/>
      <c r="K32" s="367"/>
      <c r="L32" s="367"/>
      <c r="M32" s="396"/>
      <c r="N32" s="367"/>
      <c r="O32" s="367"/>
      <c r="P32" s="367"/>
      <c r="Q32" s="367"/>
      <c r="R32" s="367"/>
      <c r="S32" s="367"/>
      <c r="T32" s="367"/>
      <c r="U32" s="367"/>
      <c r="V32" s="367">
        <f>SUM(V23:V31)</f>
        <v>90.4</v>
      </c>
    </row>
    <row r="33" spans="1:22" ht="13.5" customHeight="1" thickTop="1" x14ac:dyDescent="0.2">
      <c r="A33" s="997" t="s">
        <v>123</v>
      </c>
      <c r="B33" s="1012" t="s">
        <v>44</v>
      </c>
      <c r="C33" s="994" t="s">
        <v>148</v>
      </c>
      <c r="D33" s="1014" t="s">
        <v>137</v>
      </c>
      <c r="E33" s="994" t="s">
        <v>128</v>
      </c>
      <c r="F33" s="994" t="s">
        <v>149</v>
      </c>
      <c r="G33" s="1014" t="s">
        <v>137</v>
      </c>
      <c r="H33" s="994" t="s">
        <v>128</v>
      </c>
      <c r="I33" s="994" t="s">
        <v>149</v>
      </c>
      <c r="J33" s="1014" t="s">
        <v>137</v>
      </c>
      <c r="K33" s="994" t="s">
        <v>128</v>
      </c>
      <c r="L33" s="994" t="s">
        <v>149</v>
      </c>
      <c r="M33" s="1014" t="s">
        <v>137</v>
      </c>
      <c r="N33" s="994" t="s">
        <v>128</v>
      </c>
      <c r="O33" s="994" t="s">
        <v>149</v>
      </c>
      <c r="P33" s="994" t="s">
        <v>137</v>
      </c>
      <c r="Q33" s="994" t="s">
        <v>128</v>
      </c>
      <c r="R33" s="994" t="s">
        <v>149</v>
      </c>
      <c r="S33" s="994" t="s">
        <v>137</v>
      </c>
      <c r="T33" s="994" t="s">
        <v>128</v>
      </c>
      <c r="U33" s="994" t="s">
        <v>149</v>
      </c>
      <c r="V33" s="994" t="s">
        <v>120</v>
      </c>
    </row>
    <row r="34" spans="1:22" ht="20.25" customHeight="1" thickBot="1" x14ac:dyDescent="0.25">
      <c r="A34" s="998"/>
      <c r="B34" s="1013"/>
      <c r="C34" s="995"/>
      <c r="D34" s="1015"/>
      <c r="E34" s="995"/>
      <c r="F34" s="995"/>
      <c r="G34" s="1015"/>
      <c r="H34" s="995"/>
      <c r="I34" s="995"/>
      <c r="J34" s="1015"/>
      <c r="K34" s="995"/>
      <c r="L34" s="995"/>
      <c r="M34" s="1015"/>
      <c r="N34" s="995"/>
      <c r="O34" s="995"/>
      <c r="P34" s="995"/>
      <c r="Q34" s="995"/>
      <c r="R34" s="995"/>
      <c r="S34" s="995"/>
      <c r="T34" s="995"/>
      <c r="U34" s="995"/>
      <c r="V34" s="995"/>
    </row>
    <row r="35" spans="1:22" ht="13.5" thickTop="1" x14ac:dyDescent="0.2">
      <c r="A35" s="286"/>
      <c r="B35" s="677"/>
      <c r="C35" s="286"/>
      <c r="D35" s="613"/>
      <c r="E35" s="286"/>
      <c r="F35" s="286"/>
      <c r="G35" s="613"/>
      <c r="H35" s="286"/>
      <c r="I35" s="286"/>
      <c r="J35" s="613"/>
      <c r="K35" s="286"/>
      <c r="L35" s="286"/>
      <c r="M35" s="613"/>
      <c r="N35" s="286"/>
      <c r="O35" s="286"/>
      <c r="P35" s="286"/>
      <c r="Q35" s="286"/>
      <c r="R35" s="286"/>
      <c r="S35" s="286"/>
      <c r="T35" s="286"/>
      <c r="U35" s="286"/>
      <c r="V35" s="286">
        <f t="shared" ref="V35:V40" si="2">SUM(E35,H35,K35,N35,Q35,T35)</f>
        <v>0</v>
      </c>
    </row>
    <row r="36" spans="1:22" x14ac:dyDescent="0.2">
      <c r="A36" s="286"/>
      <c r="B36" s="286"/>
      <c r="C36" s="286"/>
      <c r="D36" s="613"/>
      <c r="E36" s="286"/>
      <c r="F36" s="286"/>
      <c r="G36" s="613"/>
      <c r="H36" s="286"/>
      <c r="I36" s="286"/>
      <c r="J36" s="613"/>
      <c r="K36" s="286"/>
      <c r="L36" s="286"/>
      <c r="M36" s="613"/>
      <c r="N36" s="286"/>
      <c r="O36" s="286"/>
      <c r="P36" s="286"/>
      <c r="Q36" s="286"/>
      <c r="R36" s="286"/>
      <c r="S36" s="286"/>
      <c r="T36" s="286"/>
      <c r="U36" s="286"/>
      <c r="V36" s="286">
        <f t="shared" si="2"/>
        <v>0</v>
      </c>
    </row>
    <row r="37" spans="1:22" x14ac:dyDescent="0.2">
      <c r="A37" s="286"/>
      <c r="B37" s="286"/>
      <c r="C37" s="286"/>
      <c r="D37" s="613"/>
      <c r="E37" s="286"/>
      <c r="F37" s="286"/>
      <c r="G37" s="613"/>
      <c r="H37" s="286"/>
      <c r="I37" s="286"/>
      <c r="J37" s="613"/>
      <c r="K37" s="286"/>
      <c r="L37" s="286"/>
      <c r="M37" s="613"/>
      <c r="N37" s="286"/>
      <c r="O37" s="286"/>
      <c r="P37" s="286"/>
      <c r="Q37" s="286"/>
      <c r="R37" s="286"/>
      <c r="S37" s="286"/>
      <c r="T37" s="286"/>
      <c r="U37" s="286"/>
      <c r="V37" s="286">
        <f t="shared" si="2"/>
        <v>0</v>
      </c>
    </row>
    <row r="38" spans="1:22" x14ac:dyDescent="0.2">
      <c r="A38" s="286"/>
      <c r="B38" s="286"/>
      <c r="C38" s="286"/>
      <c r="D38" s="613"/>
      <c r="E38" s="286"/>
      <c r="F38" s="286"/>
      <c r="G38" s="613"/>
      <c r="H38" s="286"/>
      <c r="I38" s="286"/>
      <c r="J38" s="613"/>
      <c r="K38" s="286"/>
      <c r="L38" s="286"/>
      <c r="M38" s="613"/>
      <c r="N38" s="286"/>
      <c r="O38" s="286"/>
      <c r="P38" s="286"/>
      <c r="Q38" s="286"/>
      <c r="R38" s="286"/>
      <c r="S38" s="286"/>
      <c r="T38" s="286"/>
      <c r="U38" s="286"/>
      <c r="V38" s="286">
        <f t="shared" si="2"/>
        <v>0</v>
      </c>
    </row>
    <row r="39" spans="1:22" x14ac:dyDescent="0.2">
      <c r="A39" s="286"/>
      <c r="B39" s="286"/>
      <c r="C39" s="286"/>
      <c r="D39" s="613"/>
      <c r="E39" s="286"/>
      <c r="F39" s="286"/>
      <c r="G39" s="613"/>
      <c r="H39" s="286"/>
      <c r="I39" s="286"/>
      <c r="J39" s="613"/>
      <c r="K39" s="286"/>
      <c r="L39" s="286"/>
      <c r="M39" s="613"/>
      <c r="N39" s="286"/>
      <c r="O39" s="286"/>
      <c r="P39" s="286"/>
      <c r="Q39" s="286"/>
      <c r="R39" s="286"/>
      <c r="S39" s="286"/>
      <c r="T39" s="286"/>
      <c r="U39" s="286"/>
      <c r="V39" s="286">
        <f t="shared" si="2"/>
        <v>0</v>
      </c>
    </row>
    <row r="40" spans="1:22" x14ac:dyDescent="0.2">
      <c r="A40" s="286"/>
      <c r="B40" s="286"/>
      <c r="C40" s="286"/>
      <c r="D40" s="613"/>
      <c r="E40" s="286"/>
      <c r="F40" s="286"/>
      <c r="G40" s="613"/>
      <c r="H40" s="286"/>
      <c r="I40" s="286"/>
      <c r="J40" s="613"/>
      <c r="K40" s="286"/>
      <c r="L40" s="286"/>
      <c r="M40" s="613"/>
      <c r="N40" s="286"/>
      <c r="O40" s="286"/>
      <c r="P40" s="286"/>
      <c r="Q40" s="286"/>
      <c r="R40" s="286"/>
      <c r="S40" s="286"/>
      <c r="T40" s="286"/>
      <c r="U40" s="286"/>
      <c r="V40" s="286">
        <f t="shared" si="2"/>
        <v>0</v>
      </c>
    </row>
    <row r="41" spans="1:22" ht="13.5" thickBot="1" x14ac:dyDescent="0.25">
      <c r="A41" s="366" t="s">
        <v>102</v>
      </c>
      <c r="B41" s="367"/>
      <c r="C41" s="367"/>
      <c r="D41" s="396"/>
      <c r="E41" s="367"/>
      <c r="F41" s="367"/>
      <c r="G41" s="396"/>
      <c r="H41" s="367"/>
      <c r="I41" s="367"/>
      <c r="J41" s="396"/>
      <c r="K41" s="367"/>
      <c r="L41" s="367"/>
      <c r="M41" s="396"/>
      <c r="N41" s="367"/>
      <c r="O41" s="367"/>
      <c r="P41" s="367"/>
      <c r="Q41" s="367"/>
      <c r="R41" s="367"/>
      <c r="S41" s="367"/>
      <c r="T41" s="367"/>
      <c r="U41" s="367"/>
      <c r="V41" s="367">
        <f>SUM(V35:V40)</f>
        <v>0</v>
      </c>
    </row>
    <row r="42" spans="1:22" ht="13.5" customHeight="1" thickTop="1" x14ac:dyDescent="0.2">
      <c r="A42" s="997" t="s">
        <v>124</v>
      </c>
      <c r="B42" s="1012" t="s">
        <v>44</v>
      </c>
      <c r="C42" s="994" t="s">
        <v>148</v>
      </c>
      <c r="D42" s="1014" t="s">
        <v>137</v>
      </c>
      <c r="E42" s="994" t="s">
        <v>128</v>
      </c>
      <c r="F42" s="994" t="s">
        <v>149</v>
      </c>
      <c r="G42" s="1014" t="s">
        <v>137</v>
      </c>
      <c r="H42" s="994" t="s">
        <v>128</v>
      </c>
      <c r="I42" s="994" t="s">
        <v>149</v>
      </c>
      <c r="J42" s="1014" t="s">
        <v>137</v>
      </c>
      <c r="K42" s="994" t="s">
        <v>128</v>
      </c>
      <c r="L42" s="994" t="s">
        <v>149</v>
      </c>
      <c r="M42" s="1014" t="s">
        <v>137</v>
      </c>
      <c r="N42" s="994" t="s">
        <v>128</v>
      </c>
      <c r="O42" s="994" t="s">
        <v>149</v>
      </c>
      <c r="P42" s="994" t="s">
        <v>137</v>
      </c>
      <c r="Q42" s="994" t="s">
        <v>128</v>
      </c>
      <c r="R42" s="994" t="s">
        <v>149</v>
      </c>
      <c r="S42" s="994" t="s">
        <v>137</v>
      </c>
      <c r="T42" s="994" t="s">
        <v>128</v>
      </c>
      <c r="U42" s="994" t="s">
        <v>149</v>
      </c>
      <c r="V42" s="994" t="s">
        <v>120</v>
      </c>
    </row>
    <row r="43" spans="1:22" ht="20.25" customHeight="1" thickBot="1" x14ac:dyDescent="0.25">
      <c r="A43" s="998"/>
      <c r="B43" s="1013"/>
      <c r="C43" s="995"/>
      <c r="D43" s="1015"/>
      <c r="E43" s="995"/>
      <c r="F43" s="995"/>
      <c r="G43" s="1015"/>
      <c r="H43" s="995"/>
      <c r="I43" s="995"/>
      <c r="J43" s="1015"/>
      <c r="K43" s="995"/>
      <c r="L43" s="995"/>
      <c r="M43" s="1015"/>
      <c r="N43" s="995"/>
      <c r="O43" s="995"/>
      <c r="P43" s="995"/>
      <c r="Q43" s="995"/>
      <c r="R43" s="995"/>
      <c r="S43" s="995"/>
      <c r="T43" s="995"/>
      <c r="U43" s="995"/>
      <c r="V43" s="995"/>
    </row>
    <row r="44" spans="1:22" ht="13.5" thickTop="1" x14ac:dyDescent="0.2">
      <c r="A44" s="606"/>
      <c r="B44" s="677" t="s">
        <v>715</v>
      </c>
      <c r="C44" s="512"/>
      <c r="D44" s="613" t="s">
        <v>745</v>
      </c>
      <c r="E44" s="286">
        <v>9.5</v>
      </c>
      <c r="F44" s="286" t="s">
        <v>415</v>
      </c>
      <c r="G44" s="613"/>
      <c r="H44" s="286"/>
      <c r="I44" s="286"/>
      <c r="J44" s="613"/>
      <c r="K44" s="286"/>
      <c r="L44" s="286"/>
      <c r="M44" s="613"/>
      <c r="N44" s="286"/>
      <c r="O44" s="286"/>
      <c r="P44" s="286"/>
      <c r="Q44" s="286"/>
      <c r="R44" s="286"/>
      <c r="S44" s="286"/>
      <c r="T44" s="286"/>
      <c r="U44" s="286"/>
      <c r="V44" s="286">
        <f t="shared" ref="V44:V50" si="3">+SUM(E44,H44,K44,N44,Q44,T44)</f>
        <v>9.5</v>
      </c>
    </row>
    <row r="45" spans="1:22" x14ac:dyDescent="0.2">
      <c r="A45" s="606"/>
      <c r="B45" s="286"/>
      <c r="C45" s="512"/>
      <c r="D45" s="613"/>
      <c r="E45" s="286"/>
      <c r="F45" s="286"/>
      <c r="G45" s="613"/>
      <c r="H45" s="286"/>
      <c r="I45" s="286"/>
      <c r="J45" s="613"/>
      <c r="K45" s="286"/>
      <c r="L45" s="286"/>
      <c r="M45" s="613"/>
      <c r="N45" s="286"/>
      <c r="O45" s="286"/>
      <c r="P45" s="286"/>
      <c r="Q45" s="286"/>
      <c r="R45" s="286"/>
      <c r="S45" s="286"/>
      <c r="T45" s="286"/>
      <c r="U45" s="286"/>
      <c r="V45" s="612">
        <f t="shared" si="3"/>
        <v>0</v>
      </c>
    </row>
    <row r="46" spans="1:22" x14ac:dyDescent="0.2">
      <c r="A46" s="606"/>
      <c r="B46" s="286"/>
      <c r="C46" s="512"/>
      <c r="D46" s="613"/>
      <c r="E46" s="286"/>
      <c r="F46" s="286"/>
      <c r="G46" s="613"/>
      <c r="H46" s="286"/>
      <c r="I46" s="286"/>
      <c r="J46" s="613"/>
      <c r="K46" s="286"/>
      <c r="L46" s="286"/>
      <c r="M46" s="613"/>
      <c r="N46" s="286"/>
      <c r="O46" s="286"/>
      <c r="P46" s="286"/>
      <c r="Q46" s="286"/>
      <c r="R46" s="286"/>
      <c r="S46" s="286"/>
      <c r="T46" s="286"/>
      <c r="U46" s="286"/>
      <c r="V46" s="612">
        <f t="shared" si="3"/>
        <v>0</v>
      </c>
    </row>
    <row r="47" spans="1:22" x14ac:dyDescent="0.2">
      <c r="A47" s="286"/>
      <c r="B47" s="286"/>
      <c r="C47" s="512"/>
      <c r="D47" s="613"/>
      <c r="E47" s="286"/>
      <c r="F47" s="286"/>
      <c r="G47" s="613"/>
      <c r="H47" s="286"/>
      <c r="I47" s="286"/>
      <c r="J47" s="613"/>
      <c r="K47" s="286"/>
      <c r="L47" s="286"/>
      <c r="M47" s="613"/>
      <c r="N47" s="286"/>
      <c r="O47" s="286"/>
      <c r="P47" s="286"/>
      <c r="Q47" s="286"/>
      <c r="R47" s="286"/>
      <c r="S47" s="286"/>
      <c r="T47" s="286"/>
      <c r="U47" s="286"/>
      <c r="V47" s="612">
        <f t="shared" si="3"/>
        <v>0</v>
      </c>
    </row>
    <row r="48" spans="1:22" x14ac:dyDescent="0.2">
      <c r="A48" s="286"/>
      <c r="B48" s="286"/>
      <c r="C48" s="286"/>
      <c r="D48" s="613"/>
      <c r="E48" s="286"/>
      <c r="F48" s="286"/>
      <c r="G48" s="613"/>
      <c r="H48" s="286"/>
      <c r="I48" s="286"/>
      <c r="J48" s="613"/>
      <c r="K48" s="286"/>
      <c r="L48" s="286"/>
      <c r="M48" s="613"/>
      <c r="N48" s="286"/>
      <c r="O48" s="286"/>
      <c r="P48" s="286"/>
      <c r="Q48" s="286"/>
      <c r="R48" s="286"/>
      <c r="S48" s="286"/>
      <c r="T48" s="286"/>
      <c r="U48" s="286"/>
      <c r="V48" s="612">
        <f t="shared" si="3"/>
        <v>0</v>
      </c>
    </row>
    <row r="49" spans="1:22" x14ac:dyDescent="0.2">
      <c r="A49" s="286"/>
      <c r="B49" s="286"/>
      <c r="C49" s="286"/>
      <c r="D49" s="613"/>
      <c r="E49" s="286"/>
      <c r="F49" s="286"/>
      <c r="G49" s="613"/>
      <c r="H49" s="286"/>
      <c r="I49" s="286"/>
      <c r="J49" s="613"/>
      <c r="K49" s="286"/>
      <c r="L49" s="286"/>
      <c r="M49" s="613"/>
      <c r="N49" s="286"/>
      <c r="O49" s="286"/>
      <c r="P49" s="286"/>
      <c r="Q49" s="286"/>
      <c r="R49" s="286"/>
      <c r="S49" s="286"/>
      <c r="T49" s="286"/>
      <c r="U49" s="286"/>
      <c r="V49" s="612">
        <f t="shared" si="3"/>
        <v>0</v>
      </c>
    </row>
    <row r="50" spans="1:22" x14ac:dyDescent="0.2">
      <c r="A50" s="286"/>
      <c r="B50" s="286"/>
      <c r="C50" s="286"/>
      <c r="D50" s="613"/>
      <c r="E50" s="286"/>
      <c r="F50" s="286"/>
      <c r="G50" s="613"/>
      <c r="H50" s="286"/>
      <c r="I50" s="286"/>
      <c r="J50" s="613"/>
      <c r="K50" s="286"/>
      <c r="L50" s="286"/>
      <c r="M50" s="613"/>
      <c r="N50" s="286"/>
      <c r="O50" s="286"/>
      <c r="P50" s="286"/>
      <c r="Q50" s="286"/>
      <c r="R50" s="286"/>
      <c r="S50" s="286"/>
      <c r="T50" s="286"/>
      <c r="U50" s="286"/>
      <c r="V50" s="612">
        <f t="shared" si="3"/>
        <v>0</v>
      </c>
    </row>
    <row r="51" spans="1:22" ht="13.5" thickBot="1" x14ac:dyDescent="0.25">
      <c r="A51" s="366" t="s">
        <v>102</v>
      </c>
      <c r="B51" s="367"/>
      <c r="C51" s="367"/>
      <c r="D51" s="396"/>
      <c r="E51" s="367"/>
      <c r="F51" s="367"/>
      <c r="G51" s="396"/>
      <c r="H51" s="367"/>
      <c r="I51" s="367"/>
      <c r="J51" s="396"/>
      <c r="K51" s="367"/>
      <c r="L51" s="367"/>
      <c r="M51" s="396"/>
      <c r="N51" s="367"/>
      <c r="O51" s="367"/>
      <c r="P51" s="367"/>
      <c r="Q51" s="367"/>
      <c r="R51" s="367"/>
      <c r="S51" s="367"/>
      <c r="T51" s="367"/>
      <c r="U51" s="367"/>
      <c r="V51" s="367">
        <f>SUM(V44:V50)</f>
        <v>9.5</v>
      </c>
    </row>
    <row r="52" spans="1:22" ht="13.5" customHeight="1" thickTop="1" x14ac:dyDescent="0.2">
      <c r="A52" s="997" t="s">
        <v>125</v>
      </c>
      <c r="B52" s="1012" t="s">
        <v>44</v>
      </c>
      <c r="C52" s="994" t="s">
        <v>148</v>
      </c>
      <c r="D52" s="1014" t="s">
        <v>137</v>
      </c>
      <c r="E52" s="994" t="s">
        <v>128</v>
      </c>
      <c r="F52" s="994" t="s">
        <v>149</v>
      </c>
      <c r="G52" s="1014" t="s">
        <v>137</v>
      </c>
      <c r="H52" s="994" t="s">
        <v>128</v>
      </c>
      <c r="I52" s="994" t="s">
        <v>149</v>
      </c>
      <c r="J52" s="1014" t="s">
        <v>137</v>
      </c>
      <c r="K52" s="994" t="s">
        <v>128</v>
      </c>
      <c r="L52" s="994" t="s">
        <v>149</v>
      </c>
      <c r="M52" s="1014" t="s">
        <v>137</v>
      </c>
      <c r="N52" s="994" t="s">
        <v>128</v>
      </c>
      <c r="O52" s="994" t="s">
        <v>149</v>
      </c>
      <c r="P52" s="994" t="s">
        <v>137</v>
      </c>
      <c r="Q52" s="994" t="s">
        <v>128</v>
      </c>
      <c r="R52" s="994" t="s">
        <v>149</v>
      </c>
      <c r="S52" s="994" t="s">
        <v>137</v>
      </c>
      <c r="T52" s="994" t="s">
        <v>128</v>
      </c>
      <c r="U52" s="994" t="s">
        <v>149</v>
      </c>
      <c r="V52" s="994" t="s">
        <v>120</v>
      </c>
    </row>
    <row r="53" spans="1:22" ht="20.25" customHeight="1" x14ac:dyDescent="0.2">
      <c r="A53" s="998"/>
      <c r="B53" s="1013"/>
      <c r="C53" s="996"/>
      <c r="D53" s="1017"/>
      <c r="E53" s="996"/>
      <c r="F53" s="996"/>
      <c r="G53" s="1017"/>
      <c r="H53" s="996"/>
      <c r="I53" s="996"/>
      <c r="J53" s="1017"/>
      <c r="K53" s="996"/>
      <c r="L53" s="996"/>
      <c r="M53" s="1017"/>
      <c r="N53" s="996"/>
      <c r="O53" s="996"/>
      <c r="P53" s="996"/>
      <c r="Q53" s="996"/>
      <c r="R53" s="996"/>
      <c r="S53" s="996"/>
      <c r="T53" s="996"/>
      <c r="U53" s="996"/>
      <c r="V53" s="996"/>
    </row>
    <row r="54" spans="1:22" x14ac:dyDescent="0.2">
      <c r="B54" s="657"/>
      <c r="C54" s="612"/>
      <c r="D54" s="613"/>
      <c r="E54" s="612"/>
      <c r="F54" s="612"/>
      <c r="G54" s="613"/>
      <c r="H54" s="612"/>
      <c r="I54" s="612"/>
      <c r="J54" s="613"/>
      <c r="K54" s="612"/>
      <c r="L54" s="612"/>
      <c r="M54" s="613"/>
      <c r="N54" s="612"/>
      <c r="O54" s="612"/>
      <c r="P54" s="612"/>
      <c r="Q54" s="612"/>
      <c r="R54" s="612"/>
      <c r="S54" s="612"/>
      <c r="T54" s="612"/>
      <c r="U54" s="612"/>
      <c r="V54" s="612">
        <f t="shared" ref="V54:V60" si="4">SUM(E54,H54,K54,N54,Q54,T54)</f>
        <v>0</v>
      </c>
    </row>
    <row r="55" spans="1:22" x14ac:dyDescent="0.2">
      <c r="A55" s="286"/>
      <c r="B55" s="286"/>
      <c r="C55" s="286"/>
      <c r="D55" s="613"/>
      <c r="E55" s="286"/>
      <c r="F55" s="286"/>
      <c r="G55" s="613"/>
      <c r="H55" s="286"/>
      <c r="I55" s="286"/>
      <c r="J55" s="613"/>
      <c r="K55" s="286"/>
      <c r="L55" s="286"/>
      <c r="M55" s="613"/>
      <c r="N55" s="286"/>
      <c r="O55" s="286"/>
      <c r="P55" s="286"/>
      <c r="Q55" s="286"/>
      <c r="R55" s="286"/>
      <c r="S55" s="286"/>
      <c r="T55" s="286"/>
      <c r="U55" s="286"/>
      <c r="V55" s="286">
        <f t="shared" si="4"/>
        <v>0</v>
      </c>
    </row>
    <row r="56" spans="1:22" x14ac:dyDescent="0.2">
      <c r="A56" s="286"/>
      <c r="B56" s="286"/>
      <c r="C56" s="286"/>
      <c r="D56" s="613"/>
      <c r="E56" s="286"/>
      <c r="F56" s="286"/>
      <c r="G56" s="613"/>
      <c r="H56" s="286"/>
      <c r="I56" s="612"/>
      <c r="J56" s="613"/>
      <c r="K56" s="286"/>
      <c r="L56" s="286"/>
      <c r="M56" s="613"/>
      <c r="N56" s="286"/>
      <c r="O56" s="286"/>
      <c r="P56" s="286"/>
      <c r="Q56" s="286"/>
      <c r="R56" s="286"/>
      <c r="S56" s="286"/>
      <c r="T56" s="286"/>
      <c r="U56" s="286"/>
      <c r="V56" s="286">
        <f t="shared" si="4"/>
        <v>0</v>
      </c>
    </row>
    <row r="57" spans="1:22" x14ac:dyDescent="0.2">
      <c r="A57" s="286"/>
      <c r="B57" s="286"/>
      <c r="C57" s="286"/>
      <c r="D57" s="613"/>
      <c r="E57" s="286"/>
      <c r="F57" s="286"/>
      <c r="G57" s="613"/>
      <c r="H57" s="286"/>
      <c r="I57" s="286"/>
      <c r="J57" s="613"/>
      <c r="K57" s="286"/>
      <c r="L57" s="286"/>
      <c r="M57" s="613"/>
      <c r="N57" s="286"/>
      <c r="O57" s="286"/>
      <c r="P57" s="286"/>
      <c r="Q57" s="286"/>
      <c r="R57" s="286"/>
      <c r="S57" s="286"/>
      <c r="T57" s="286"/>
      <c r="U57" s="286"/>
      <c r="V57" s="286">
        <f t="shared" si="4"/>
        <v>0</v>
      </c>
    </row>
    <row r="58" spans="1:22" x14ac:dyDescent="0.2">
      <c r="A58" s="286"/>
      <c r="B58" s="286"/>
      <c r="C58" s="286"/>
      <c r="D58" s="613"/>
      <c r="E58" s="286"/>
      <c r="F58" s="286"/>
      <c r="G58" s="613"/>
      <c r="H58" s="286"/>
      <c r="I58" s="286"/>
      <c r="J58" s="613"/>
      <c r="K58" s="286"/>
      <c r="L58" s="286"/>
      <c r="M58" s="613"/>
      <c r="N58" s="286"/>
      <c r="O58" s="286"/>
      <c r="P58" s="286"/>
      <c r="Q58" s="286"/>
      <c r="R58" s="286"/>
      <c r="S58" s="286"/>
      <c r="T58" s="286"/>
      <c r="U58" s="286"/>
      <c r="V58" s="286">
        <f t="shared" si="4"/>
        <v>0</v>
      </c>
    </row>
    <row r="59" spans="1:22" x14ac:dyDescent="0.2">
      <c r="A59" s="286"/>
      <c r="B59" s="286"/>
      <c r="C59" s="286"/>
      <c r="D59" s="613"/>
      <c r="E59" s="286"/>
      <c r="F59" s="286"/>
      <c r="G59" s="613"/>
      <c r="H59" s="286"/>
      <c r="I59" s="286"/>
      <c r="J59" s="613"/>
      <c r="K59" s="286"/>
      <c r="L59" s="286"/>
      <c r="M59" s="613"/>
      <c r="N59" s="286"/>
      <c r="O59" s="286"/>
      <c r="P59" s="286"/>
      <c r="Q59" s="286"/>
      <c r="R59" s="286"/>
      <c r="S59" s="286"/>
      <c r="T59" s="286"/>
      <c r="U59" s="286"/>
      <c r="V59" s="286">
        <f t="shared" si="4"/>
        <v>0</v>
      </c>
    </row>
    <row r="60" spans="1:22" x14ac:dyDescent="0.2">
      <c r="A60" s="286"/>
      <c r="B60" s="286"/>
      <c r="C60" s="286"/>
      <c r="D60" s="613"/>
      <c r="E60" s="286"/>
      <c r="F60" s="286"/>
      <c r="G60" s="613"/>
      <c r="H60" s="286"/>
      <c r="I60" s="286"/>
      <c r="J60" s="613"/>
      <c r="K60" s="286"/>
      <c r="L60" s="286"/>
      <c r="M60" s="613"/>
      <c r="N60" s="286"/>
      <c r="O60" s="286"/>
      <c r="P60" s="286"/>
      <c r="Q60" s="286"/>
      <c r="R60" s="286"/>
      <c r="S60" s="286"/>
      <c r="T60" s="286"/>
      <c r="U60" s="286"/>
      <c r="V60" s="286">
        <f t="shared" si="4"/>
        <v>0</v>
      </c>
    </row>
    <row r="61" spans="1:22" ht="14.25" customHeight="1" thickBot="1" x14ac:dyDescent="0.25">
      <c r="A61" s="366" t="s">
        <v>102</v>
      </c>
      <c r="B61" s="367"/>
      <c r="C61" s="367"/>
      <c r="D61" s="396"/>
      <c r="E61" s="367"/>
      <c r="F61" s="367"/>
      <c r="G61" s="396"/>
      <c r="H61" s="367"/>
      <c r="I61" s="367"/>
      <c r="J61" s="396"/>
      <c r="K61" s="367"/>
      <c r="L61" s="367"/>
      <c r="M61" s="396"/>
      <c r="N61" s="367"/>
      <c r="O61" s="367"/>
      <c r="P61" s="367"/>
      <c r="Q61" s="367"/>
      <c r="R61" s="367"/>
      <c r="S61" s="367"/>
      <c r="T61" s="367"/>
      <c r="U61" s="367"/>
      <c r="V61" s="367">
        <f>SUM(V54:V60)</f>
        <v>0</v>
      </c>
    </row>
    <row r="62" spans="1:22" ht="13.5" customHeight="1" thickTop="1" x14ac:dyDescent="0.2">
      <c r="A62" s="997" t="s">
        <v>126</v>
      </c>
      <c r="B62" s="1012" t="s">
        <v>44</v>
      </c>
      <c r="C62" s="994" t="s">
        <v>148</v>
      </c>
      <c r="D62" s="1014" t="s">
        <v>137</v>
      </c>
      <c r="E62" s="994" t="s">
        <v>128</v>
      </c>
      <c r="F62" s="994" t="s">
        <v>149</v>
      </c>
      <c r="G62" s="1014" t="s">
        <v>137</v>
      </c>
      <c r="H62" s="994" t="s">
        <v>128</v>
      </c>
      <c r="I62" s="994" t="s">
        <v>149</v>
      </c>
      <c r="J62" s="1014" t="s">
        <v>137</v>
      </c>
      <c r="K62" s="994" t="s">
        <v>128</v>
      </c>
      <c r="L62" s="994" t="s">
        <v>149</v>
      </c>
      <c r="M62" s="1014" t="s">
        <v>137</v>
      </c>
      <c r="N62" s="994" t="s">
        <v>128</v>
      </c>
      <c r="O62" s="994" t="s">
        <v>149</v>
      </c>
      <c r="P62" s="994" t="s">
        <v>137</v>
      </c>
      <c r="Q62" s="994" t="s">
        <v>128</v>
      </c>
      <c r="R62" s="994" t="s">
        <v>149</v>
      </c>
      <c r="S62" s="994" t="s">
        <v>137</v>
      </c>
      <c r="T62" s="994" t="s">
        <v>128</v>
      </c>
      <c r="U62" s="994" t="s">
        <v>149</v>
      </c>
      <c r="V62" s="994" t="s">
        <v>120</v>
      </c>
    </row>
    <row r="63" spans="1:22" ht="20.25" customHeight="1" thickBot="1" x14ac:dyDescent="0.25">
      <c r="A63" s="998"/>
      <c r="B63" s="1013"/>
      <c r="C63" s="995"/>
      <c r="D63" s="1015"/>
      <c r="E63" s="995"/>
      <c r="F63" s="995"/>
      <c r="G63" s="1015"/>
      <c r="H63" s="995"/>
      <c r="I63" s="995"/>
      <c r="J63" s="1015"/>
      <c r="K63" s="995"/>
      <c r="L63" s="995"/>
      <c r="M63" s="1015"/>
      <c r="N63" s="995"/>
      <c r="O63" s="995"/>
      <c r="P63" s="995"/>
      <c r="Q63" s="995"/>
      <c r="R63" s="995"/>
      <c r="S63" s="995"/>
      <c r="T63" s="995"/>
      <c r="U63" s="995"/>
      <c r="V63" s="995"/>
    </row>
    <row r="64" spans="1:22" ht="13.5" thickTop="1" x14ac:dyDescent="0.2">
      <c r="A64" s="430"/>
      <c r="B64" s="512" t="s">
        <v>409</v>
      </c>
      <c r="C64" s="286">
        <v>126</v>
      </c>
      <c r="D64" s="613">
        <v>42890</v>
      </c>
      <c r="E64" s="286">
        <v>65</v>
      </c>
      <c r="F64" s="286" t="s">
        <v>415</v>
      </c>
      <c r="G64" s="613"/>
      <c r="H64" s="286"/>
      <c r="I64" s="286"/>
      <c r="J64" s="613"/>
      <c r="K64" s="286"/>
      <c r="L64" s="286"/>
      <c r="M64" s="613"/>
      <c r="N64" s="286"/>
      <c r="O64" s="286"/>
      <c r="P64" s="286"/>
      <c r="Q64" s="286"/>
      <c r="R64" s="286"/>
      <c r="S64" s="286"/>
      <c r="T64" s="286"/>
      <c r="U64" s="286"/>
      <c r="V64" s="286">
        <f t="shared" ref="V64:V70" si="5">SUM(E64,H64,K64,N64,Q64,T64)</f>
        <v>65</v>
      </c>
    </row>
    <row r="65" spans="1:22" x14ac:dyDescent="0.2">
      <c r="A65" s="286"/>
      <c r="B65" s="286"/>
      <c r="C65" s="286"/>
      <c r="D65" s="613"/>
      <c r="E65" s="286"/>
      <c r="F65" s="286"/>
      <c r="G65" s="613"/>
      <c r="H65" s="286"/>
      <c r="I65" s="286"/>
      <c r="J65" s="613"/>
      <c r="K65" s="286"/>
      <c r="L65" s="286"/>
      <c r="M65" s="613"/>
      <c r="N65" s="286"/>
      <c r="O65" s="286"/>
      <c r="P65" s="286"/>
      <c r="Q65" s="286"/>
      <c r="R65" s="286"/>
      <c r="S65" s="286"/>
      <c r="T65" s="286"/>
      <c r="U65" s="286"/>
      <c r="V65" s="286">
        <f t="shared" si="5"/>
        <v>0</v>
      </c>
    </row>
    <row r="66" spans="1:22" x14ac:dyDescent="0.2">
      <c r="A66" s="286"/>
      <c r="B66" s="286"/>
      <c r="C66" s="286"/>
      <c r="D66" s="613"/>
      <c r="E66" s="286"/>
      <c r="F66" s="286"/>
      <c r="G66" s="613"/>
      <c r="H66" s="286"/>
      <c r="I66" s="286"/>
      <c r="J66" s="613"/>
      <c r="K66" s="286"/>
      <c r="L66" s="286"/>
      <c r="M66" s="613"/>
      <c r="N66" s="286"/>
      <c r="O66" s="286"/>
      <c r="P66" s="286"/>
      <c r="Q66" s="286"/>
      <c r="R66" s="286"/>
      <c r="S66" s="286"/>
      <c r="T66" s="286"/>
      <c r="U66" s="286"/>
      <c r="V66" s="286">
        <f t="shared" si="5"/>
        <v>0</v>
      </c>
    </row>
    <row r="67" spans="1:22" x14ac:dyDescent="0.2">
      <c r="A67" s="286"/>
      <c r="B67" s="286"/>
      <c r="C67" s="286"/>
      <c r="D67" s="613"/>
      <c r="E67" s="286"/>
      <c r="F67" s="286"/>
      <c r="G67" s="613"/>
      <c r="H67" s="286"/>
      <c r="I67" s="286"/>
      <c r="J67" s="613"/>
      <c r="K67" s="286"/>
      <c r="L67" s="286"/>
      <c r="M67" s="613"/>
      <c r="N67" s="286"/>
      <c r="O67" s="286"/>
      <c r="P67" s="286"/>
      <c r="Q67" s="286"/>
      <c r="R67" s="286"/>
      <c r="S67" s="286"/>
      <c r="T67" s="286"/>
      <c r="U67" s="286"/>
      <c r="V67" s="286">
        <f t="shared" si="5"/>
        <v>0</v>
      </c>
    </row>
    <row r="68" spans="1:22" x14ac:dyDescent="0.2">
      <c r="A68" s="286"/>
      <c r="B68" s="286"/>
      <c r="C68" s="286"/>
      <c r="D68" s="613"/>
      <c r="E68" s="286"/>
      <c r="F68" s="286"/>
      <c r="G68" s="613"/>
      <c r="H68" s="286"/>
      <c r="I68" s="286"/>
      <c r="J68" s="613"/>
      <c r="K68" s="286"/>
      <c r="L68" s="286"/>
      <c r="M68" s="613"/>
      <c r="N68" s="286"/>
      <c r="O68" s="286"/>
      <c r="P68" s="286"/>
      <c r="Q68" s="286"/>
      <c r="R68" s="286"/>
      <c r="S68" s="286"/>
      <c r="T68" s="286"/>
      <c r="U68" s="286"/>
      <c r="V68" s="286">
        <f t="shared" si="5"/>
        <v>0</v>
      </c>
    </row>
    <row r="69" spans="1:22" x14ac:dyDescent="0.2">
      <c r="A69" s="286"/>
      <c r="B69" s="286"/>
      <c r="C69" s="286"/>
      <c r="D69" s="613"/>
      <c r="E69" s="286"/>
      <c r="F69" s="286"/>
      <c r="G69" s="613"/>
      <c r="H69" s="286"/>
      <c r="I69" s="286"/>
      <c r="J69" s="613"/>
      <c r="K69" s="286"/>
      <c r="L69" s="286"/>
      <c r="M69" s="613"/>
      <c r="N69" s="286"/>
      <c r="O69" s="286"/>
      <c r="P69" s="286"/>
      <c r="Q69" s="286"/>
      <c r="R69" s="286"/>
      <c r="S69" s="286"/>
      <c r="T69" s="286"/>
      <c r="U69" s="286"/>
      <c r="V69" s="286">
        <f t="shared" si="5"/>
        <v>0</v>
      </c>
    </row>
    <row r="70" spans="1:22" x14ac:dyDescent="0.2">
      <c r="A70" s="286"/>
      <c r="B70" s="286"/>
      <c r="C70" s="286"/>
      <c r="D70" s="613"/>
      <c r="E70" s="286"/>
      <c r="F70" s="286"/>
      <c r="G70" s="613"/>
      <c r="H70" s="286"/>
      <c r="I70" s="286"/>
      <c r="J70" s="613"/>
      <c r="K70" s="286"/>
      <c r="L70" s="286"/>
      <c r="M70" s="613"/>
      <c r="N70" s="286"/>
      <c r="O70" s="286"/>
      <c r="P70" s="286"/>
      <c r="Q70" s="286"/>
      <c r="R70" s="286"/>
      <c r="S70" s="286"/>
      <c r="T70" s="286"/>
      <c r="U70" s="286"/>
      <c r="V70" s="286">
        <f t="shared" si="5"/>
        <v>0</v>
      </c>
    </row>
    <row r="71" spans="1:22" ht="13.5" thickBot="1" x14ac:dyDescent="0.25">
      <c r="A71" s="366" t="s">
        <v>102</v>
      </c>
      <c r="B71" s="367"/>
      <c r="C71" s="367"/>
      <c r="D71" s="396"/>
      <c r="E71" s="367"/>
      <c r="F71" s="367"/>
      <c r="G71" s="396"/>
      <c r="H71" s="367"/>
      <c r="I71" s="367"/>
      <c r="J71" s="396"/>
      <c r="K71" s="367"/>
      <c r="L71" s="367"/>
      <c r="M71" s="396"/>
      <c r="N71" s="367"/>
      <c r="O71" s="367"/>
      <c r="P71" s="367"/>
      <c r="Q71" s="367"/>
      <c r="R71" s="367"/>
      <c r="S71" s="367"/>
      <c r="T71" s="367"/>
      <c r="U71" s="367"/>
      <c r="V71" s="367">
        <f>SUM(V64:V70)</f>
        <v>65</v>
      </c>
    </row>
    <row r="72" spans="1:22" ht="13.5" customHeight="1" thickTop="1" x14ac:dyDescent="0.2">
      <c r="A72" s="1010" t="s">
        <v>138</v>
      </c>
      <c r="B72" s="1020" t="s">
        <v>44</v>
      </c>
      <c r="C72" s="1018" t="s">
        <v>148</v>
      </c>
      <c r="D72" s="1022" t="s">
        <v>137</v>
      </c>
      <c r="E72" s="1018" t="s">
        <v>128</v>
      </c>
      <c r="F72" s="1018" t="s">
        <v>149</v>
      </c>
      <c r="G72" s="1022" t="s">
        <v>137</v>
      </c>
      <c r="H72" s="1018" t="s">
        <v>128</v>
      </c>
      <c r="I72" s="1018" t="s">
        <v>149</v>
      </c>
      <c r="J72" s="1022" t="s">
        <v>137</v>
      </c>
      <c r="K72" s="1018" t="s">
        <v>128</v>
      </c>
      <c r="L72" s="1018" t="s">
        <v>149</v>
      </c>
      <c r="M72" s="1022" t="s">
        <v>137</v>
      </c>
      <c r="N72" s="1018" t="s">
        <v>128</v>
      </c>
      <c r="O72" s="1018" t="s">
        <v>149</v>
      </c>
      <c r="P72" s="1018" t="s">
        <v>137</v>
      </c>
      <c r="Q72" s="1018" t="s">
        <v>128</v>
      </c>
      <c r="R72" s="1018" t="s">
        <v>149</v>
      </c>
      <c r="S72" s="1018" t="s">
        <v>137</v>
      </c>
      <c r="T72" s="1018" t="s">
        <v>128</v>
      </c>
      <c r="U72" s="1018" t="s">
        <v>149</v>
      </c>
      <c r="V72" s="1018" t="s">
        <v>120</v>
      </c>
    </row>
    <row r="73" spans="1:22" ht="20.25" customHeight="1" thickBot="1" x14ac:dyDescent="0.25">
      <c r="A73" s="1011"/>
      <c r="B73" s="1021"/>
      <c r="C73" s="1019"/>
      <c r="D73" s="1023"/>
      <c r="E73" s="1019"/>
      <c r="F73" s="1019"/>
      <c r="G73" s="1023"/>
      <c r="H73" s="1019"/>
      <c r="I73" s="1019"/>
      <c r="J73" s="1023"/>
      <c r="K73" s="1019"/>
      <c r="L73" s="1019"/>
      <c r="M73" s="1023"/>
      <c r="N73" s="1019"/>
      <c r="O73" s="1019"/>
      <c r="P73" s="1019"/>
      <c r="Q73" s="1019"/>
      <c r="R73" s="1019"/>
      <c r="S73" s="1019"/>
      <c r="T73" s="1019"/>
      <c r="U73" s="1019"/>
      <c r="V73" s="1019"/>
    </row>
    <row r="74" spans="1:22" ht="13.5" thickTop="1" x14ac:dyDescent="0.2">
      <c r="A74" s="286"/>
      <c r="B74" s="512" t="s">
        <v>747</v>
      </c>
      <c r="C74" s="286"/>
      <c r="D74" s="613">
        <v>43031</v>
      </c>
      <c r="E74" s="286">
        <v>7</v>
      </c>
      <c r="F74" s="286" t="s">
        <v>415</v>
      </c>
      <c r="G74" s="613">
        <v>43042</v>
      </c>
      <c r="H74" s="286">
        <v>2</v>
      </c>
      <c r="I74" s="286" t="s">
        <v>415</v>
      </c>
      <c r="J74" s="613"/>
      <c r="K74" s="286"/>
      <c r="L74" s="286"/>
      <c r="M74" s="613"/>
      <c r="N74" s="286"/>
      <c r="O74" s="286"/>
      <c r="P74" s="286"/>
      <c r="Q74" s="286"/>
      <c r="R74" s="286"/>
      <c r="S74" s="286"/>
      <c r="T74" s="286"/>
      <c r="U74" s="286"/>
      <c r="V74" s="376">
        <f t="shared" ref="V74:V80" si="6">SUM(E74,H74,K74,N74,Q74,T74)</f>
        <v>9</v>
      </c>
    </row>
    <row r="75" spans="1:22" x14ac:dyDescent="0.2">
      <c r="A75" s="375"/>
      <c r="B75" s="376" t="s">
        <v>748</v>
      </c>
      <c r="C75" s="376"/>
      <c r="D75" s="397">
        <v>43041</v>
      </c>
      <c r="E75" s="376">
        <v>1</v>
      </c>
      <c r="F75" s="376" t="s">
        <v>415</v>
      </c>
      <c r="G75" s="397"/>
      <c r="H75" s="376"/>
      <c r="I75" s="376"/>
      <c r="J75" s="397"/>
      <c r="K75" s="376"/>
      <c r="L75" s="376"/>
      <c r="M75" s="397"/>
      <c r="N75" s="376"/>
      <c r="O75" s="376"/>
      <c r="P75" s="376"/>
      <c r="Q75" s="376"/>
      <c r="R75" s="376"/>
      <c r="S75" s="376"/>
      <c r="T75" s="376"/>
      <c r="U75" s="376"/>
      <c r="V75" s="376">
        <f t="shared" si="6"/>
        <v>1</v>
      </c>
    </row>
    <row r="76" spans="1:22" x14ac:dyDescent="0.2">
      <c r="A76" s="375"/>
      <c r="B76" s="376" t="s">
        <v>749</v>
      </c>
      <c r="C76" s="376"/>
      <c r="D76" s="397">
        <v>43044</v>
      </c>
      <c r="E76" s="376">
        <v>7</v>
      </c>
      <c r="F76" s="376" t="s">
        <v>415</v>
      </c>
      <c r="G76" s="397">
        <v>43044</v>
      </c>
      <c r="H76" s="376">
        <v>10</v>
      </c>
      <c r="I76" s="376" t="s">
        <v>415</v>
      </c>
      <c r="J76" s="397">
        <v>43046</v>
      </c>
      <c r="K76" s="376">
        <v>10</v>
      </c>
      <c r="L76" s="376" t="s">
        <v>415</v>
      </c>
      <c r="M76" s="397"/>
      <c r="N76" s="376"/>
      <c r="O76" s="376"/>
      <c r="P76" s="376"/>
      <c r="Q76" s="376"/>
      <c r="R76" s="376"/>
      <c r="S76" s="376"/>
      <c r="T76" s="376"/>
      <c r="U76" s="376"/>
      <c r="V76" s="376">
        <f t="shared" si="6"/>
        <v>27</v>
      </c>
    </row>
    <row r="77" spans="1:22" x14ac:dyDescent="0.2">
      <c r="A77" s="375"/>
      <c r="B77" s="376"/>
      <c r="C77" s="376"/>
      <c r="D77" s="397"/>
      <c r="E77" s="376"/>
      <c r="F77" s="376"/>
      <c r="G77" s="397"/>
      <c r="H77" s="376"/>
      <c r="I77" s="376"/>
      <c r="J77" s="397"/>
      <c r="K77" s="376"/>
      <c r="L77" s="376"/>
      <c r="M77" s="397"/>
      <c r="N77" s="376"/>
      <c r="O77" s="376"/>
      <c r="P77" s="376"/>
      <c r="Q77" s="376"/>
      <c r="R77" s="376"/>
      <c r="S77" s="376"/>
      <c r="T77" s="376"/>
      <c r="U77" s="376"/>
      <c r="V77" s="376">
        <f t="shared" si="6"/>
        <v>0</v>
      </c>
    </row>
    <row r="78" spans="1:22" x14ac:dyDescent="0.2">
      <c r="A78" s="375"/>
      <c r="B78" s="376"/>
      <c r="C78" s="376"/>
      <c r="D78" s="397"/>
      <c r="E78" s="376"/>
      <c r="F78" s="376"/>
      <c r="G78" s="397"/>
      <c r="H78" s="376"/>
      <c r="I78" s="376"/>
      <c r="J78" s="397"/>
      <c r="K78" s="376"/>
      <c r="L78" s="376"/>
      <c r="M78" s="397"/>
      <c r="N78" s="376"/>
      <c r="O78" s="376"/>
      <c r="P78" s="376"/>
      <c r="Q78" s="376"/>
      <c r="R78" s="376"/>
      <c r="S78" s="376"/>
      <c r="T78" s="376"/>
      <c r="U78" s="376"/>
      <c r="V78" s="376">
        <f t="shared" si="6"/>
        <v>0</v>
      </c>
    </row>
    <row r="79" spans="1:22" x14ac:dyDescent="0.2">
      <c r="A79" s="375"/>
      <c r="B79" s="376"/>
      <c r="C79" s="376"/>
      <c r="D79" s="397"/>
      <c r="E79" s="376"/>
      <c r="F79" s="376"/>
      <c r="G79" s="397"/>
      <c r="H79" s="376"/>
      <c r="I79" s="376"/>
      <c r="J79" s="397"/>
      <c r="K79" s="376"/>
      <c r="L79" s="376"/>
      <c r="M79" s="397"/>
      <c r="N79" s="376"/>
      <c r="O79" s="376"/>
      <c r="P79" s="376"/>
      <c r="Q79" s="376"/>
      <c r="R79" s="376"/>
      <c r="S79" s="376"/>
      <c r="T79" s="376"/>
      <c r="U79" s="376"/>
      <c r="V79" s="376">
        <f t="shared" si="6"/>
        <v>0</v>
      </c>
    </row>
    <row r="80" spans="1:22" x14ac:dyDescent="0.2">
      <c r="A80" s="375"/>
      <c r="B80" s="376"/>
      <c r="C80" s="376"/>
      <c r="D80" s="397"/>
      <c r="E80" s="376"/>
      <c r="F80" s="376"/>
      <c r="G80" s="397"/>
      <c r="H80" s="376"/>
      <c r="I80" s="376"/>
      <c r="J80" s="397"/>
      <c r="K80" s="376"/>
      <c r="L80" s="376"/>
      <c r="M80" s="397"/>
      <c r="N80" s="376"/>
      <c r="O80" s="376"/>
      <c r="P80" s="376"/>
      <c r="Q80" s="376"/>
      <c r="R80" s="376"/>
      <c r="S80" s="376"/>
      <c r="T80" s="376"/>
      <c r="U80" s="376"/>
      <c r="V80" s="376">
        <f t="shared" si="6"/>
        <v>0</v>
      </c>
    </row>
    <row r="81" spans="1:22" ht="13.5" thickBot="1" x14ac:dyDescent="0.25">
      <c r="A81" s="377" t="s">
        <v>102</v>
      </c>
      <c r="B81" s="378"/>
      <c r="C81" s="378"/>
      <c r="D81" s="398"/>
      <c r="E81" s="378"/>
      <c r="F81" s="378"/>
      <c r="G81" s="398"/>
      <c r="H81" s="378"/>
      <c r="I81" s="378"/>
      <c r="J81" s="398"/>
      <c r="K81" s="378"/>
      <c r="L81" s="378"/>
      <c r="M81" s="398"/>
      <c r="N81" s="378"/>
      <c r="O81" s="378"/>
      <c r="P81" s="378"/>
      <c r="Q81" s="378"/>
      <c r="R81" s="378"/>
      <c r="S81" s="378"/>
      <c r="T81" s="378"/>
      <c r="U81" s="379"/>
      <c r="V81" s="367">
        <f>SUM(V74:V80)</f>
        <v>37</v>
      </c>
    </row>
    <row r="82" spans="1:22" ht="13.5" customHeight="1" thickTop="1" x14ac:dyDescent="0.2">
      <c r="A82" s="999" t="s">
        <v>127</v>
      </c>
      <c r="B82" s="1026" t="s">
        <v>44</v>
      </c>
      <c r="C82" s="1024" t="s">
        <v>148</v>
      </c>
      <c r="D82" s="1028" t="s">
        <v>137</v>
      </c>
      <c r="E82" s="1024" t="s">
        <v>128</v>
      </c>
      <c r="F82" s="1024" t="s">
        <v>149</v>
      </c>
      <c r="G82" s="1028" t="s">
        <v>137</v>
      </c>
      <c r="H82" s="1024" t="s">
        <v>128</v>
      </c>
      <c r="I82" s="1024" t="s">
        <v>149</v>
      </c>
      <c r="J82" s="1028" t="s">
        <v>137</v>
      </c>
      <c r="K82" s="1024" t="s">
        <v>128</v>
      </c>
      <c r="L82" s="1024" t="s">
        <v>149</v>
      </c>
      <c r="M82" s="1028" t="s">
        <v>137</v>
      </c>
      <c r="N82" s="1024" t="s">
        <v>128</v>
      </c>
      <c r="O82" s="1024" t="s">
        <v>149</v>
      </c>
      <c r="P82" s="1024" t="s">
        <v>137</v>
      </c>
      <c r="Q82" s="1024" t="s">
        <v>128</v>
      </c>
      <c r="R82" s="1024" t="s">
        <v>149</v>
      </c>
      <c r="S82" s="1024" t="s">
        <v>137</v>
      </c>
      <c r="T82" s="1024" t="s">
        <v>128</v>
      </c>
      <c r="U82" s="1024" t="s">
        <v>149</v>
      </c>
      <c r="V82" s="1024" t="s">
        <v>120</v>
      </c>
    </row>
    <row r="83" spans="1:22" ht="20.25" customHeight="1" thickBot="1" x14ac:dyDescent="0.25">
      <c r="A83" s="1000"/>
      <c r="B83" s="1027"/>
      <c r="C83" s="1025"/>
      <c r="D83" s="1029"/>
      <c r="E83" s="1025"/>
      <c r="F83" s="1025"/>
      <c r="G83" s="1029"/>
      <c r="H83" s="1025"/>
      <c r="I83" s="1025"/>
      <c r="J83" s="1029"/>
      <c r="K83" s="1025"/>
      <c r="L83" s="1025"/>
      <c r="M83" s="1029"/>
      <c r="N83" s="1025"/>
      <c r="O83" s="1025"/>
      <c r="P83" s="1025"/>
      <c r="Q83" s="1025"/>
      <c r="R83" s="1025"/>
      <c r="S83" s="1025"/>
      <c r="T83" s="1025"/>
      <c r="U83" s="1025"/>
      <c r="V83" s="1025"/>
    </row>
    <row r="84" spans="1:22" ht="13.5" thickTop="1" x14ac:dyDescent="0.2">
      <c r="A84" s="286"/>
      <c r="B84" s="286"/>
      <c r="C84" s="286"/>
      <c r="D84" s="613"/>
      <c r="E84" s="286"/>
      <c r="F84" s="286"/>
      <c r="G84" s="613"/>
      <c r="H84" s="286"/>
      <c r="I84" s="286"/>
      <c r="J84" s="613"/>
      <c r="K84" s="286"/>
      <c r="L84" s="286"/>
      <c r="M84" s="613"/>
      <c r="N84" s="286"/>
      <c r="O84" s="286"/>
      <c r="P84" s="286"/>
      <c r="Q84" s="286"/>
      <c r="R84" s="286"/>
      <c r="S84" s="286"/>
      <c r="T84" s="286"/>
      <c r="U84" s="286"/>
      <c r="V84" s="286">
        <f t="shared" ref="V84:V90" si="7">SUM(E84,H84,K84,N84,Q84,T84)</f>
        <v>0</v>
      </c>
    </row>
    <row r="85" spans="1:22" x14ac:dyDescent="0.2">
      <c r="A85" s="286"/>
      <c r="B85" s="286"/>
      <c r="C85" s="368"/>
      <c r="D85" s="284"/>
      <c r="E85" s="285"/>
      <c r="F85" s="286"/>
      <c r="G85" s="284"/>
      <c r="H85" s="284"/>
      <c r="I85" s="286"/>
      <c r="J85" s="284"/>
      <c r="K85" s="285"/>
      <c r="L85" s="286"/>
      <c r="M85" s="284"/>
      <c r="N85" s="285"/>
      <c r="O85" s="286"/>
      <c r="P85" s="284"/>
      <c r="Q85" s="285"/>
      <c r="R85" s="286"/>
      <c r="S85" s="284"/>
      <c r="T85" s="285"/>
      <c r="U85" s="286"/>
      <c r="V85" s="286">
        <f t="shared" si="7"/>
        <v>0</v>
      </c>
    </row>
    <row r="86" spans="1:22" x14ac:dyDescent="0.2">
      <c r="A86" s="286"/>
      <c r="B86" s="286"/>
      <c r="C86" s="286"/>
      <c r="D86" s="613"/>
      <c r="E86" s="286"/>
      <c r="F86" s="286"/>
      <c r="G86" s="613"/>
      <c r="H86" s="286"/>
      <c r="I86" s="286"/>
      <c r="J86" s="613"/>
      <c r="K86" s="286"/>
      <c r="L86" s="286"/>
      <c r="M86" s="613"/>
      <c r="N86" s="286"/>
      <c r="O86" s="286"/>
      <c r="P86" s="286"/>
      <c r="Q86" s="286"/>
      <c r="R86" s="286"/>
      <c r="S86" s="286"/>
      <c r="T86" s="286"/>
      <c r="U86" s="286"/>
      <c r="V86" s="286">
        <f t="shared" si="7"/>
        <v>0</v>
      </c>
    </row>
    <row r="87" spans="1:22" x14ac:dyDescent="0.2">
      <c r="A87" s="286"/>
      <c r="B87" s="286"/>
      <c r="C87" s="286"/>
      <c r="D87" s="613"/>
      <c r="E87" s="286"/>
      <c r="F87" s="286"/>
      <c r="G87" s="613"/>
      <c r="H87" s="286"/>
      <c r="I87" s="286"/>
      <c r="J87" s="613"/>
      <c r="K87" s="286"/>
      <c r="L87" s="286"/>
      <c r="M87" s="613"/>
      <c r="N87" s="286"/>
      <c r="O87" s="286"/>
      <c r="P87" s="286"/>
      <c r="Q87" s="286"/>
      <c r="R87" s="286"/>
      <c r="S87" s="286"/>
      <c r="T87" s="286"/>
      <c r="U87" s="286"/>
      <c r="V87" s="286">
        <f t="shared" si="7"/>
        <v>0</v>
      </c>
    </row>
    <row r="88" spans="1:22" x14ac:dyDescent="0.2">
      <c r="A88" s="286"/>
      <c r="B88" s="286"/>
      <c r="C88" s="286"/>
      <c r="D88" s="613"/>
      <c r="E88" s="286"/>
      <c r="F88" s="286"/>
      <c r="G88" s="613"/>
      <c r="H88" s="286"/>
      <c r="I88" s="286"/>
      <c r="J88" s="613"/>
      <c r="K88" s="286"/>
      <c r="L88" s="286"/>
      <c r="M88" s="613"/>
      <c r="N88" s="286"/>
      <c r="O88" s="286"/>
      <c r="P88" s="286"/>
      <c r="Q88" s="286"/>
      <c r="R88" s="286"/>
      <c r="S88" s="286"/>
      <c r="T88" s="286"/>
      <c r="U88" s="286"/>
      <c r="V88" s="286">
        <f t="shared" si="7"/>
        <v>0</v>
      </c>
    </row>
    <row r="89" spans="1:22" x14ac:dyDescent="0.2">
      <c r="A89" s="286"/>
      <c r="B89" s="286"/>
      <c r="C89" s="286"/>
      <c r="D89" s="613"/>
      <c r="E89" s="286"/>
      <c r="F89" s="286"/>
      <c r="G89" s="613"/>
      <c r="H89" s="286"/>
      <c r="I89" s="286"/>
      <c r="J89" s="613"/>
      <c r="K89" s="286"/>
      <c r="L89" s="286"/>
      <c r="M89" s="613"/>
      <c r="N89" s="286"/>
      <c r="O89" s="286"/>
      <c r="P89" s="286"/>
      <c r="Q89" s="286"/>
      <c r="R89" s="286"/>
      <c r="S89" s="286"/>
      <c r="T89" s="286"/>
      <c r="U89" s="286"/>
      <c r="V89" s="286">
        <f t="shared" si="7"/>
        <v>0</v>
      </c>
    </row>
    <row r="90" spans="1:22" x14ac:dyDescent="0.2">
      <c r="A90" s="286"/>
      <c r="B90" s="286"/>
      <c r="C90" s="286"/>
      <c r="D90" s="613"/>
      <c r="E90" s="286"/>
      <c r="F90" s="286"/>
      <c r="G90" s="613"/>
      <c r="H90" s="286"/>
      <c r="I90" s="286"/>
      <c r="J90" s="613"/>
      <c r="K90" s="286"/>
      <c r="L90" s="286"/>
      <c r="M90" s="613"/>
      <c r="N90" s="286"/>
      <c r="O90" s="286"/>
      <c r="P90" s="286"/>
      <c r="Q90" s="286"/>
      <c r="R90" s="286"/>
      <c r="S90" s="286"/>
      <c r="T90" s="286"/>
      <c r="U90" s="286"/>
      <c r="V90" s="286">
        <f t="shared" si="7"/>
        <v>0</v>
      </c>
    </row>
    <row r="91" spans="1:22" x14ac:dyDescent="0.2">
      <c r="A91" s="366" t="s">
        <v>102</v>
      </c>
      <c r="B91" s="367"/>
      <c r="C91" s="367"/>
      <c r="D91" s="396"/>
      <c r="E91" s="367"/>
      <c r="F91" s="367"/>
      <c r="G91" s="396"/>
      <c r="H91" s="367"/>
      <c r="I91" s="367"/>
      <c r="J91" s="396"/>
      <c r="K91" s="367"/>
      <c r="L91" s="367"/>
      <c r="M91" s="396"/>
      <c r="N91" s="367"/>
      <c r="O91" s="367"/>
      <c r="P91" s="367"/>
      <c r="Q91" s="367"/>
      <c r="R91" s="367"/>
      <c r="S91" s="367"/>
      <c r="T91" s="367"/>
      <c r="U91" s="367"/>
      <c r="V91" s="367">
        <f>SUM(V84:V90)</f>
        <v>0</v>
      </c>
    </row>
  </sheetData>
  <mergeCells count="177">
    <mergeCell ref="V82:V83"/>
    <mergeCell ref="Q82:Q83"/>
    <mergeCell ref="R82:R83"/>
    <mergeCell ref="S82:S83"/>
    <mergeCell ref="T82:T83"/>
    <mergeCell ref="U82:U83"/>
    <mergeCell ref="V72:V7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72:Q73"/>
    <mergeCell ref="R72:R73"/>
    <mergeCell ref="S72:S73"/>
    <mergeCell ref="T72:T73"/>
    <mergeCell ref="U72:U73"/>
    <mergeCell ref="V62:V6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62:Q63"/>
    <mergeCell ref="R62:R63"/>
    <mergeCell ref="S62:S63"/>
    <mergeCell ref="T62:T63"/>
    <mergeCell ref="U62:U63"/>
    <mergeCell ref="V52:V5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52:Q53"/>
    <mergeCell ref="R52:R53"/>
    <mergeCell ref="S52:S53"/>
    <mergeCell ref="T52:T53"/>
    <mergeCell ref="U52:U53"/>
    <mergeCell ref="K52:K53"/>
    <mergeCell ref="L52:L53"/>
    <mergeCell ref="M52:M53"/>
    <mergeCell ref="N52:N53"/>
    <mergeCell ref="O52:O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V33:V34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33:Q34"/>
    <mergeCell ref="R33:R34"/>
    <mergeCell ref="S33:S34"/>
    <mergeCell ref="T33:T34"/>
    <mergeCell ref="U33:U34"/>
    <mergeCell ref="V42:V43"/>
    <mergeCell ref="T42:T43"/>
    <mergeCell ref="U42:U43"/>
    <mergeCell ref="V9:V10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9:Q10"/>
    <mergeCell ref="R9:R10"/>
    <mergeCell ref="S9:S10"/>
    <mergeCell ref="T9:T10"/>
    <mergeCell ref="U9:U10"/>
    <mergeCell ref="U21:U22"/>
    <mergeCell ref="B9:B10"/>
    <mergeCell ref="C9:C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62:A63"/>
    <mergeCell ref="A82:A83"/>
    <mergeCell ref="A52:A53"/>
    <mergeCell ref="A2:B6"/>
    <mergeCell ref="A9:A10"/>
    <mergeCell ref="A21:A22"/>
    <mergeCell ref="A33:A34"/>
    <mergeCell ref="A42:A43"/>
    <mergeCell ref="V21:V22"/>
    <mergeCell ref="A72:A73"/>
    <mergeCell ref="B21:B22"/>
    <mergeCell ref="C21:C22"/>
    <mergeCell ref="D21:D22"/>
    <mergeCell ref="E21:E22"/>
    <mergeCell ref="K21:K22"/>
    <mergeCell ref="L21:L22"/>
    <mergeCell ref="M21:M22"/>
    <mergeCell ref="N21:N22"/>
    <mergeCell ref="O21:O22"/>
    <mergeCell ref="F21:F22"/>
    <mergeCell ref="G21:G22"/>
    <mergeCell ref="H21:H22"/>
    <mergeCell ref="I21:I22"/>
    <mergeCell ref="J21:J22"/>
    <mergeCell ref="P9:P10"/>
    <mergeCell ref="P52:P53"/>
    <mergeCell ref="S42:S43"/>
    <mergeCell ref="R42:R43"/>
    <mergeCell ref="Q42:Q43"/>
    <mergeCell ref="T21:T22"/>
    <mergeCell ref="S21:S22"/>
    <mergeCell ref="R21:R22"/>
    <mergeCell ref="Q21:Q22"/>
    <mergeCell ref="P21:P22"/>
  </mergeCells>
  <phoneticPr fontId="47" type="noConversion"/>
  <dataValidations count="2">
    <dataValidation type="list" allowBlank="1" showInputMessage="1" showErrorMessage="1" sqref="L84:L90 F84:F90 I84:I90 O84:O90 R84:R90 U84:U90 U64:U70 U44:U50 U35:U40 U23:U31 R64:R70 R44:R50 R35:R40 R23:R31 O64:O70 O44:O50 O35:O40 O23:O31 I64:I70 I44:I50 I35:I40 I23:I31 F64:F70 F44:F50 F35:F40 F23:F31 L64:L70 L44:L50 L35:L40 U55:U60 L74:L81 L55:L60 F74:F81 F55:F60 I74:I81 I55:I60 O74:O81 O55:O60 R74:R81 R55:R60 U74:U81 L23:L31">
      <formula1>"Yes, No"</formula1>
    </dataValidation>
    <dataValidation type="list" allowBlank="1" showInputMessage="1" showErrorMessage="1" promptTitle="Yes, No" sqref="L11:L19 U11:U19 R11:R19 O11:O19 I11:I19 F11:F19">
      <formula1>"Yes, No"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TIDC</vt:lpstr>
      <vt:lpstr>BTF</vt:lpstr>
      <vt:lpstr>NPS</vt:lpstr>
      <vt:lpstr>FWS</vt:lpstr>
      <vt:lpstr>County</vt:lpstr>
      <vt:lpstr>State</vt:lpstr>
      <vt:lpstr>False Alarm</vt:lpstr>
      <vt:lpstr>Piles </vt:lpstr>
      <vt:lpstr>RX</vt:lpstr>
      <vt:lpstr>Abandoned-Non-Escape Campfire</vt:lpstr>
      <vt:lpstr>Support</vt:lpstr>
      <vt:lpstr>Mechanized Use</vt:lpstr>
      <vt:lpstr>Red Lights &amp; Siren use</vt:lpstr>
      <vt:lpstr>Sheet1</vt:lpstr>
      <vt:lpstr>Sheet2</vt:lpstr>
    </vt:vector>
  </TitlesOfParts>
  <Company>Department of Interior, 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jejones</dc:creator>
  <cp:lastModifiedBy>Erin Palm</cp:lastModifiedBy>
  <cp:lastPrinted>2017-10-25T15:16:44Z</cp:lastPrinted>
  <dcterms:created xsi:type="dcterms:W3CDTF">2012-09-14T02:22:26Z</dcterms:created>
  <dcterms:modified xsi:type="dcterms:W3CDTF">2018-01-23T22:22:06Z</dcterms:modified>
</cp:coreProperties>
</file>