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85" yWindow="210" windowWidth="24750" windowHeight="11700" tabRatio="761"/>
  </bookViews>
  <sheets>
    <sheet name="TIDC" sheetId="1" r:id="rId1"/>
    <sheet name="BTF" sheetId="5" r:id="rId2"/>
    <sheet name="NPS" sheetId="8" r:id="rId3"/>
    <sheet name="FWS" sheetId="7" r:id="rId4"/>
    <sheet name="County" sheetId="2" r:id="rId5"/>
    <sheet name="State" sheetId="10" r:id="rId6"/>
    <sheet name="False Alarm" sheetId="9" r:id="rId7"/>
    <sheet name="2016 Piles " sheetId="18" r:id="rId8"/>
    <sheet name="RX" sheetId="6" r:id="rId9"/>
    <sheet name="ABANDONED-NON-ESCAPE CAMPFIRE" sheetId="11" r:id="rId10"/>
    <sheet name="Support" sheetId="12" r:id="rId11"/>
    <sheet name="Mechanized Use" sheetId="14" r:id="rId12"/>
    <sheet name="Red Lights &amp; Siren use" sheetId="16" r:id="rId13"/>
  </sheets>
  <calcPr calcId="145621"/>
</workbook>
</file>

<file path=xl/calcChain.xml><?xml version="1.0" encoding="utf-8"?>
<calcChain xmlns="http://schemas.openxmlformats.org/spreadsheetml/2006/main">
  <c r="F11" i="1" l="1"/>
  <c r="F9" i="1"/>
  <c r="F74" i="5"/>
  <c r="F20" i="5" l="1"/>
  <c r="F21" i="5"/>
  <c r="F22" i="5" s="1"/>
  <c r="F23" i="5" s="1"/>
  <c r="F24" i="5" s="1"/>
  <c r="F25" i="5" s="1"/>
  <c r="F26" i="5" s="1"/>
  <c r="F27" i="5" s="1"/>
  <c r="F28" i="5" s="1"/>
  <c r="F29" i="5" s="1"/>
  <c r="F30" i="5" s="1"/>
  <c r="F31" i="5" s="1"/>
  <c r="F32" i="5" s="1"/>
  <c r="F36" i="5"/>
  <c r="V11" i="6" l="1"/>
  <c r="R6" i="18" l="1"/>
  <c r="M6" i="18"/>
  <c r="H6" i="18"/>
  <c r="C6" i="18"/>
  <c r="V23" i="6"/>
  <c r="V35" i="6"/>
  <c r="V74" i="6" l="1"/>
  <c r="H5" i="5" l="1"/>
  <c r="H6" i="5"/>
  <c r="H7" i="5"/>
  <c r="H8" i="5"/>
  <c r="H9" i="5"/>
  <c r="I9" i="5"/>
  <c r="J9" i="5"/>
  <c r="K9" i="5"/>
  <c r="L9" i="5"/>
  <c r="O15" i="8" l="1"/>
  <c r="O24" i="8" l="1"/>
  <c r="E4" i="11" l="1"/>
  <c r="D4" i="11"/>
  <c r="I13" i="1" l="1"/>
  <c r="I10" i="1"/>
  <c r="Q43" i="2" l="1"/>
  <c r="Q44" i="2"/>
  <c r="Q45" i="2"/>
  <c r="Q46" i="2"/>
  <c r="Q47" i="2"/>
  <c r="Q48" i="2"/>
  <c r="Q49" i="2"/>
  <c r="Q50" i="2"/>
  <c r="Q51" i="2"/>
  <c r="Q32" i="2"/>
  <c r="Q33" i="2"/>
  <c r="Q34" i="2"/>
  <c r="Q35" i="2"/>
  <c r="Q36" i="2"/>
  <c r="Q37" i="2"/>
  <c r="Q38" i="2"/>
  <c r="Q16" i="1" l="1"/>
  <c r="P16" i="1"/>
  <c r="O16" i="1"/>
  <c r="N16" i="1"/>
  <c r="D37" i="1" l="1"/>
  <c r="F32" i="2" l="1"/>
  <c r="F33" i="2"/>
  <c r="F34" i="2"/>
  <c r="F35" i="2"/>
  <c r="F36" i="2"/>
  <c r="F37" i="2"/>
  <c r="F38" i="2"/>
  <c r="O70" i="8"/>
  <c r="D36" i="1" l="1"/>
  <c r="D35" i="1"/>
  <c r="D34" i="1"/>
  <c r="D33" i="1"/>
  <c r="D32" i="1"/>
  <c r="D31" i="1"/>
  <c r="D30" i="1"/>
  <c r="D29" i="1"/>
  <c r="G24" i="1"/>
  <c r="F18" i="10" l="1"/>
  <c r="F19" i="10"/>
  <c r="F20" i="10"/>
  <c r="F21" i="10"/>
  <c r="F22" i="10"/>
  <c r="F23" i="10"/>
  <c r="F24" i="10"/>
  <c r="F25" i="10"/>
  <c r="F26" i="10"/>
  <c r="F27" i="10"/>
  <c r="H6" i="10" l="1"/>
  <c r="H5" i="10"/>
  <c r="H4" i="10"/>
  <c r="F24" i="1" l="1"/>
  <c r="F25" i="1" s="1"/>
  <c r="E24" i="1"/>
  <c r="E25" i="1" s="1"/>
  <c r="J11" i="7"/>
  <c r="I11" i="7"/>
  <c r="H11" i="7"/>
  <c r="G11" i="7"/>
  <c r="F4" i="11" l="1"/>
  <c r="F19" i="1"/>
  <c r="F20" i="1" s="1"/>
  <c r="E19" i="1"/>
  <c r="E20" i="1" s="1"/>
  <c r="F14" i="1"/>
  <c r="F13" i="1"/>
  <c r="F12" i="1"/>
  <c r="F10" i="1"/>
  <c r="E14" i="1"/>
  <c r="E13" i="1"/>
  <c r="E12" i="1"/>
  <c r="E11" i="1"/>
  <c r="E10" i="1"/>
  <c r="E9" i="1"/>
  <c r="F15" i="1" l="1"/>
  <c r="E15" i="1"/>
  <c r="G19" i="1"/>
  <c r="G20" i="1" s="1"/>
  <c r="D19" i="1"/>
  <c r="L9" i="2"/>
  <c r="K9" i="2"/>
  <c r="J9" i="2"/>
  <c r="Q20" i="2"/>
  <c r="Q21" i="2"/>
  <c r="Q22" i="2"/>
  <c r="Q23" i="2"/>
  <c r="Q24" i="2"/>
  <c r="Q17" i="2"/>
  <c r="Q18" i="2"/>
  <c r="Q19" i="2"/>
  <c r="Q25" i="2"/>
  <c r="H25" i="1"/>
  <c r="H20" i="1"/>
  <c r="V80" i="6"/>
  <c r="V79" i="6"/>
  <c r="V78" i="6"/>
  <c r="V77" i="6"/>
  <c r="V76" i="6"/>
  <c r="V75" i="6"/>
  <c r="O17" i="8"/>
  <c r="O18" i="8"/>
  <c r="O19" i="8"/>
  <c r="O20" i="8"/>
  <c r="O21" i="8"/>
  <c r="O22" i="8"/>
  <c r="O23" i="8"/>
  <c r="O26" i="8"/>
  <c r="O27" i="8"/>
  <c r="O28" i="8"/>
  <c r="O29" i="8"/>
  <c r="O31" i="8"/>
  <c r="O32"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1" i="8"/>
  <c r="O72" i="8"/>
  <c r="O73" i="8"/>
  <c r="O74" i="8"/>
  <c r="O75" i="8"/>
  <c r="O76" i="8"/>
  <c r="O77" i="8"/>
  <c r="O78" i="8"/>
  <c r="O79" i="8"/>
  <c r="O80" i="8"/>
  <c r="O81" i="8"/>
  <c r="O82" i="8"/>
  <c r="O83" i="8"/>
  <c r="O84" i="8"/>
  <c r="O85" i="8"/>
  <c r="O86" i="8"/>
  <c r="O87" i="8"/>
  <c r="O88" i="8"/>
  <c r="O89" i="8"/>
  <c r="O90" i="8"/>
  <c r="O91" i="8"/>
  <c r="O92" i="8"/>
  <c r="O93" i="8"/>
  <c r="O94" i="8"/>
  <c r="O95" i="8"/>
  <c r="O96" i="8"/>
  <c r="O97" i="8"/>
  <c r="O98" i="8"/>
  <c r="O99" i="8"/>
  <c r="H10" i="8"/>
  <c r="I10" i="8"/>
  <c r="J10" i="8"/>
  <c r="G10" i="8"/>
  <c r="H24" i="1"/>
  <c r="H14" i="1"/>
  <c r="H13" i="1"/>
  <c r="H12" i="1"/>
  <c r="H11" i="1"/>
  <c r="H10" i="1"/>
  <c r="H9" i="1"/>
  <c r="V85" i="6"/>
  <c r="V86" i="6"/>
  <c r="V87" i="6"/>
  <c r="V88" i="6"/>
  <c r="V89" i="6"/>
  <c r="V90" i="6"/>
  <c r="V84" i="6"/>
  <c r="V65" i="6"/>
  <c r="V66" i="6"/>
  <c r="V67" i="6"/>
  <c r="V68" i="6"/>
  <c r="V69" i="6"/>
  <c r="V70" i="6"/>
  <c r="V64" i="6"/>
  <c r="I14" i="1" s="1"/>
  <c r="V55" i="6"/>
  <c r="V56" i="6"/>
  <c r="V57" i="6"/>
  <c r="V58" i="6"/>
  <c r="V59" i="6"/>
  <c r="V60" i="6"/>
  <c r="V45" i="6"/>
  <c r="V46" i="6"/>
  <c r="V47" i="6"/>
  <c r="V48" i="6"/>
  <c r="V49" i="6"/>
  <c r="V50" i="6"/>
  <c r="V44" i="6"/>
  <c r="V36" i="6"/>
  <c r="V37" i="6"/>
  <c r="V38" i="6"/>
  <c r="V39" i="6"/>
  <c r="V40" i="6"/>
  <c r="I11" i="1"/>
  <c r="V12" i="6"/>
  <c r="V13" i="6"/>
  <c r="V14" i="6"/>
  <c r="V15" i="6"/>
  <c r="V16" i="6"/>
  <c r="P15" i="7"/>
  <c r="N13" i="10"/>
  <c r="F22" i="8"/>
  <c r="F23" i="8" s="1"/>
  <c r="F24" i="8" s="1"/>
  <c r="F26" i="8" s="1"/>
  <c r="F27" i="8" s="1"/>
  <c r="F28" i="8" s="1"/>
  <c r="F29" i="8" s="1"/>
  <c r="F31" i="8" s="1"/>
  <c r="F32" i="8" s="1"/>
  <c r="F33" i="8" s="1"/>
  <c r="F34" i="8" s="1"/>
  <c r="F35" i="8" s="1"/>
  <c r="F36" i="8" s="1"/>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N14" i="10"/>
  <c r="N15" i="10"/>
  <c r="N16" i="10"/>
  <c r="N17" i="10"/>
  <c r="N18" i="10"/>
  <c r="N19" i="10"/>
  <c r="N20" i="10"/>
  <c r="N21" i="10"/>
  <c r="N22" i="10"/>
  <c r="N23" i="10"/>
  <c r="N24" i="10"/>
  <c r="N25" i="10"/>
  <c r="N26" i="10"/>
  <c r="N27" i="10"/>
  <c r="N28" i="10"/>
  <c r="N29" i="10"/>
  <c r="N30" i="10"/>
  <c r="N31" i="10"/>
  <c r="N32" i="10"/>
  <c r="N33" i="10"/>
  <c r="N34" i="10"/>
  <c r="N35" i="10"/>
  <c r="N36" i="10"/>
  <c r="N37" i="10"/>
  <c r="N38" i="10"/>
  <c r="N39" i="10"/>
  <c r="N40" i="10"/>
  <c r="N41" i="10"/>
  <c r="N42" i="10"/>
  <c r="N43" i="10"/>
  <c r="N44" i="10"/>
  <c r="N45" i="10"/>
  <c r="N46" i="10"/>
  <c r="N47" i="10"/>
  <c r="N48" i="10"/>
  <c r="N49" i="10"/>
  <c r="N50" i="10"/>
  <c r="N51" i="10"/>
  <c r="N52" i="10"/>
  <c r="N53" i="10"/>
  <c r="N54" i="10"/>
  <c r="N55" i="10"/>
  <c r="N56" i="10"/>
  <c r="N57" i="10"/>
  <c r="N58" i="10"/>
  <c r="N59" i="10"/>
  <c r="N60" i="10"/>
  <c r="N61" i="10"/>
  <c r="N62" i="10"/>
  <c r="N63" i="10"/>
  <c r="N64" i="10"/>
  <c r="N65" i="10"/>
  <c r="N66" i="10"/>
  <c r="N67" i="10"/>
  <c r="N68" i="10"/>
  <c r="N69" i="10"/>
  <c r="N70" i="10"/>
  <c r="N71" i="10"/>
  <c r="N72" i="10"/>
  <c r="N73" i="10"/>
  <c r="N74" i="10"/>
  <c r="N75" i="10"/>
  <c r="N76" i="10"/>
  <c r="N77" i="10"/>
  <c r="N78" i="10"/>
  <c r="N79" i="10"/>
  <c r="N80" i="10"/>
  <c r="N81" i="10"/>
  <c r="N82" i="10"/>
  <c r="N83" i="10"/>
  <c r="N84" i="10"/>
  <c r="N85" i="10"/>
  <c r="N86" i="10"/>
  <c r="N87" i="10"/>
  <c r="N88" i="10"/>
  <c r="N89" i="10"/>
  <c r="N90" i="10"/>
  <c r="N91" i="10"/>
  <c r="N92" i="10"/>
  <c r="N93" i="10"/>
  <c r="N94" i="10"/>
  <c r="N95" i="10"/>
  <c r="N96" i="10"/>
  <c r="N97" i="10"/>
  <c r="N98" i="10"/>
  <c r="N99" i="10"/>
  <c r="N100" i="10"/>
  <c r="F15" i="10"/>
  <c r="F16" i="10"/>
  <c r="F1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4" i="10"/>
  <c r="F13" i="10"/>
  <c r="Q11" i="1"/>
  <c r="P11" i="1"/>
  <c r="O11" i="1"/>
  <c r="N11" i="1"/>
  <c r="Q10" i="1"/>
  <c r="P10" i="1"/>
  <c r="O10" i="1"/>
  <c r="N10" i="1"/>
  <c r="Q9" i="1"/>
  <c r="P9" i="1"/>
  <c r="O9" i="1"/>
  <c r="N9" i="1"/>
  <c r="D24" i="1"/>
  <c r="D25" i="1" s="1"/>
  <c r="D9" i="1"/>
  <c r="D14" i="1"/>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P16" i="7"/>
  <c r="P17" i="7"/>
  <c r="P18" i="7"/>
  <c r="P19" i="7"/>
  <c r="P20" i="7"/>
  <c r="P21" i="7"/>
  <c r="P22" i="7"/>
  <c r="P23" i="7"/>
  <c r="P24" i="7"/>
  <c r="P25" i="7"/>
  <c r="P26" i="7"/>
  <c r="P27" i="7"/>
  <c r="P28" i="7"/>
  <c r="P29" i="7"/>
  <c r="P30" i="7"/>
  <c r="P31" i="7"/>
  <c r="P32" i="7"/>
  <c r="P33" i="7"/>
  <c r="P34" i="7"/>
  <c r="P35" i="7"/>
  <c r="P36" i="7"/>
  <c r="P37" i="7"/>
  <c r="P38" i="7"/>
  <c r="P39" i="7"/>
  <c r="P40" i="7"/>
  <c r="P41" i="7"/>
  <c r="P42" i="7"/>
  <c r="P43" i="7"/>
  <c r="P44" i="7"/>
  <c r="P45" i="7"/>
  <c r="P46" i="7"/>
  <c r="P47" i="7"/>
  <c r="P48" i="7"/>
  <c r="P49" i="7"/>
  <c r="P50" i="7"/>
  <c r="P51" i="7"/>
  <c r="P52" i="7"/>
  <c r="P53" i="7"/>
  <c r="P54" i="7"/>
  <c r="P55" i="7"/>
  <c r="P56" i="7"/>
  <c r="P57" i="7"/>
  <c r="P58" i="7"/>
  <c r="P59" i="7"/>
  <c r="P60" i="7"/>
  <c r="P61" i="7"/>
  <c r="P62" i="7"/>
  <c r="P63" i="7"/>
  <c r="P64" i="7"/>
  <c r="P65" i="7"/>
  <c r="P66" i="7"/>
  <c r="P67" i="7"/>
  <c r="P68" i="7"/>
  <c r="P69" i="7"/>
  <c r="P70" i="7"/>
  <c r="P71" i="7"/>
  <c r="P72" i="7"/>
  <c r="P73" i="7"/>
  <c r="P74" i="7"/>
  <c r="P75" i="7"/>
  <c r="P76" i="7"/>
  <c r="P77" i="7"/>
  <c r="P78" i="7"/>
  <c r="P79" i="7"/>
  <c r="P80" i="7"/>
  <c r="P81" i="7"/>
  <c r="P82" i="7"/>
  <c r="P83" i="7"/>
  <c r="P84" i="7"/>
  <c r="P85" i="7"/>
  <c r="P86" i="7"/>
  <c r="P87" i="7"/>
  <c r="P88" i="7"/>
  <c r="P89" i="7"/>
  <c r="P90" i="7"/>
  <c r="P91" i="7"/>
  <c r="P92" i="7"/>
  <c r="P93" i="7"/>
  <c r="P94" i="7"/>
  <c r="P95" i="7"/>
  <c r="P96" i="7"/>
  <c r="P97" i="7"/>
  <c r="P98" i="7"/>
  <c r="P99" i="7"/>
  <c r="P100" i="7"/>
  <c r="F19" i="5"/>
  <c r="F37" i="5" s="1"/>
  <c r="F38" i="5" s="1"/>
  <c r="F39" i="5" s="1"/>
  <c r="F40" i="5" s="1"/>
  <c r="F41" i="5" s="1"/>
  <c r="F42" i="5" s="1"/>
  <c r="F43" i="5" s="1"/>
  <c r="F44" i="5" s="1"/>
  <c r="F45" i="5" s="1"/>
  <c r="F46" i="5" s="1"/>
  <c r="F47" i="5" s="1"/>
  <c r="F48" i="5" s="1"/>
  <c r="F49" i="5" s="1"/>
  <c r="F50" i="5" s="1"/>
  <c r="F51" i="5" s="1"/>
  <c r="F52" i="5" s="1"/>
  <c r="F53" i="5" s="1"/>
  <c r="F54" i="5" s="1"/>
  <c r="F55" i="5" s="1"/>
  <c r="F56" i="5" s="1"/>
  <c r="F57" i="5" s="1"/>
  <c r="F58" i="5" s="1"/>
  <c r="F59" i="5" s="1"/>
  <c r="F60" i="5" s="1"/>
  <c r="F61" i="5" s="1"/>
  <c r="F62" i="5" s="1"/>
  <c r="F63" i="5" s="1"/>
  <c r="F64" i="5" s="1"/>
  <c r="F65" i="5" s="1"/>
  <c r="F66" i="5" s="1"/>
  <c r="F67" i="5" s="1"/>
  <c r="F68" i="5" s="1"/>
  <c r="F69" i="5" s="1"/>
  <c r="F70" i="5" s="1"/>
  <c r="F71" i="5" s="1"/>
  <c r="F72" i="5" s="1"/>
  <c r="F73" i="5" s="1"/>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I9" i="2"/>
  <c r="F16" i="2"/>
  <c r="F17" i="2"/>
  <c r="F18" i="2"/>
  <c r="F19" i="2"/>
  <c r="F25"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G9" i="1"/>
  <c r="G10" i="1"/>
  <c r="G11" i="1"/>
  <c r="G12" i="1"/>
  <c r="G13" i="1"/>
  <c r="G14" i="1"/>
  <c r="G25" i="1"/>
  <c r="D10" i="1"/>
  <c r="D11" i="1"/>
  <c r="D12" i="1"/>
  <c r="D13" i="1"/>
  <c r="H10" i="5"/>
  <c r="I12" i="1" l="1"/>
  <c r="I9" i="1"/>
  <c r="I25" i="1"/>
  <c r="I19" i="1"/>
  <c r="V81" i="6"/>
  <c r="I24" i="1"/>
  <c r="D38" i="1"/>
  <c r="I20" i="1"/>
  <c r="F6" i="2"/>
  <c r="N5" i="1"/>
  <c r="V51" i="6"/>
  <c r="V91" i="6"/>
  <c r="V71" i="6"/>
  <c r="V41" i="6"/>
  <c r="F5" i="2"/>
  <c r="F4" i="2"/>
  <c r="V61" i="6"/>
  <c r="V20" i="6"/>
  <c r="H15" i="1"/>
  <c r="V32" i="6"/>
  <c r="G15" i="1"/>
  <c r="D20" i="1" s="1"/>
  <c r="O12" i="1"/>
  <c r="K5" i="1" s="1"/>
  <c r="N12" i="1"/>
  <c r="Q12" i="1"/>
  <c r="D15" i="1"/>
  <c r="P12" i="1"/>
  <c r="L5" i="1" s="1"/>
  <c r="I15" i="1" l="1"/>
  <c r="J5" i="1"/>
  <c r="M5" i="1"/>
  <c r="O5" i="1"/>
</calcChain>
</file>

<file path=xl/comments1.xml><?xml version="1.0" encoding="utf-8"?>
<comments xmlns="http://schemas.openxmlformats.org/spreadsheetml/2006/main">
  <authors>
    <author>jejones</author>
  </authors>
  <commentList>
    <comment ref="Q12" authorId="0">
      <text>
        <r>
          <rPr>
            <sz val="8"/>
            <color indexed="81"/>
            <rFont val="Tahoma"/>
            <family val="2"/>
          </rPr>
          <t xml:space="preserve">A - 0-0.2 acres
B - 0.3-9.0 Acres
C - 10-99 Acres
D - 100-299 acres
E - 300-999 acres
F - 1000-5000 acres
G - &gt;5000 acres
</t>
        </r>
      </text>
    </comment>
    <comment ref="S12" authorId="0">
      <text>
        <r>
          <rPr>
            <b/>
            <sz val="8"/>
            <color indexed="81"/>
            <rFont val="Tahoma"/>
            <family val="2"/>
          </rPr>
          <t xml:space="preserve">1-Short Grass
2-Timber
3-Tall Grass
4-Chapperal
5-Brush
6-Dormant Brush
7-Southern Rough
8-Closed Timber Liter
9-Hardwood Liter
10-Timber
11-Light Logging Slash
12-Medium Logging Slash
13-Heavy Logging Slash
 </t>
        </r>
      </text>
    </comment>
  </commentList>
</comments>
</file>

<file path=xl/comments2.xml><?xml version="1.0" encoding="utf-8"?>
<comments xmlns="http://schemas.openxmlformats.org/spreadsheetml/2006/main">
  <authors>
    <author>Erin Palm</author>
  </authors>
  <commentList>
    <comment ref="A11" authorId="0">
      <text>
        <r>
          <rPr>
            <b/>
            <sz val="9"/>
            <color indexed="81"/>
            <rFont val="Tahoma"/>
            <charset val="1"/>
          </rPr>
          <t>Erin Palm:</t>
        </r>
        <r>
          <rPr>
            <sz val="9"/>
            <color indexed="81"/>
            <rFont val="Tahoma"/>
            <charset val="1"/>
          </rPr>
          <t xml:space="preserve">
was not recorded until Annual Report edits were made, 2/1/2017</t>
        </r>
      </text>
    </comment>
  </commentList>
</comments>
</file>

<file path=xl/sharedStrings.xml><?xml version="1.0" encoding="utf-8"?>
<sst xmlns="http://schemas.openxmlformats.org/spreadsheetml/2006/main" count="3456" uniqueCount="966">
  <si>
    <t>Date</t>
  </si>
  <si>
    <t>Fire Name</t>
  </si>
  <si>
    <t>Fire # (Firecode)</t>
  </si>
  <si>
    <t>SO #</t>
  </si>
  <si>
    <t>Dist #</t>
  </si>
  <si>
    <t>County #</t>
  </si>
  <si>
    <t>FS Acres Natural</t>
  </si>
  <si>
    <t>IC</t>
  </si>
  <si>
    <t>FS HUMAN</t>
  </si>
  <si>
    <t>FS NATURAL</t>
  </si>
  <si>
    <t>Cause</t>
  </si>
  <si>
    <t>Natural Acres</t>
  </si>
  <si>
    <t>FISH &amp; WILDLIFE</t>
  </si>
  <si>
    <t>Human Fires</t>
  </si>
  <si>
    <t>RX    Acres</t>
  </si>
  <si>
    <t>USFS
P Code</t>
  </si>
  <si>
    <t>Class</t>
  </si>
  <si>
    <t>Comp</t>
  </si>
  <si>
    <t>Date
Out</t>
  </si>
  <si>
    <t>Fuel
Type</t>
  </si>
  <si>
    <t>Legal
Twn   Rng   Sec</t>
  </si>
  <si>
    <t>Latitude    -     Longitude
Deg  Min  Sec         Deg Min  Sec</t>
  </si>
  <si>
    <t>Latitude - Longitude
Deg  Min  Sec         Deg Min  Sec</t>
  </si>
  <si>
    <t>Current 
District #</t>
  </si>
  <si>
    <t>P    
CODE</t>
  </si>
  <si>
    <t>RX    Fires</t>
  </si>
  <si>
    <t>WFDSS Closed</t>
  </si>
  <si>
    <t>WFDSS Iniated</t>
  </si>
  <si>
    <t>Inc #</t>
  </si>
  <si>
    <t>WFDSS
Iniated</t>
  </si>
  <si>
    <t>WFDSS 
Closed</t>
  </si>
  <si>
    <t>WFDSS
 Iniated</t>
  </si>
  <si>
    <t>Reported Location</t>
  </si>
  <si>
    <t>FOREST TOTALS</t>
  </si>
  <si>
    <t>FWS TOTALS</t>
  </si>
  <si>
    <t>ABANDONED-NON-ESCAPE
CAMPFIRE</t>
  </si>
  <si>
    <t>N/A</t>
  </si>
  <si>
    <t>FWS HUMAN</t>
  </si>
  <si>
    <t>FWS NATURAL</t>
  </si>
  <si>
    <t>FWS Human</t>
  </si>
  <si>
    <t>FWS Natural</t>
  </si>
  <si>
    <t>FWS Acres Natural</t>
  </si>
  <si>
    <t>FWS
#</t>
  </si>
  <si>
    <t>Latitude    -     Longitude
Deg  Min  Sec     Deg Min  Sec</t>
  </si>
  <si>
    <t xml:space="preserve">Latitude    
Deg  Min  Sec        </t>
  </si>
  <si>
    <t>-</t>
  </si>
  <si>
    <t xml:space="preserve">  Longitude
    Deg Min Sec</t>
  </si>
  <si>
    <t>WFDSS
Closed</t>
  </si>
  <si>
    <t>Project Name</t>
  </si>
  <si>
    <t xml:space="preserve"> ABCD MISC</t>
  </si>
  <si>
    <t xml:space="preserve"> FIRE SUPPORT</t>
  </si>
  <si>
    <t xml:space="preserve"> REGIONAL SEV.</t>
  </si>
  <si>
    <t xml:space="preserve"> NATIONAL SEV.</t>
  </si>
  <si>
    <t>County 
Human</t>
  </si>
  <si>
    <t>County                      Stats</t>
  </si>
  <si>
    <t/>
  </si>
  <si>
    <t xml:space="preserve"> NATIONAL FOREST</t>
  </si>
  <si>
    <t xml:space="preserve"> TOTALS</t>
  </si>
  <si>
    <t xml:space="preserve"> NATIONAL FOREST 
 STATS</t>
  </si>
  <si>
    <t xml:space="preserve"> HUMAN</t>
  </si>
  <si>
    <t xml:space="preserve"> NATURAL</t>
  </si>
  <si>
    <t>D1</t>
  </si>
  <si>
    <t>D2</t>
  </si>
  <si>
    <t>D3</t>
  </si>
  <si>
    <t>D4</t>
  </si>
  <si>
    <t>D6</t>
  </si>
  <si>
    <t>D7</t>
  </si>
  <si>
    <t>TDX</t>
  </si>
  <si>
    <t>LIX</t>
  </si>
  <si>
    <t>FS Acres 
Human</t>
  </si>
  <si>
    <t>FS                Natural</t>
  </si>
  <si>
    <t>FS   
Human</t>
  </si>
  <si>
    <t>FS Acres   Human</t>
  </si>
  <si>
    <t>FS     Human</t>
  </si>
  <si>
    <t>FS     Natural</t>
  </si>
  <si>
    <t>National Elk Refuge</t>
  </si>
  <si>
    <t>GTP      Human</t>
  </si>
  <si>
    <t>GTP      Human Acres</t>
  </si>
  <si>
    <t>GTP      Natural</t>
  </si>
  <si>
    <t>GTP      Natural Acres</t>
  </si>
  <si>
    <t>Teton County</t>
  </si>
  <si>
    <t>SUX</t>
  </si>
  <si>
    <t>Sublette County</t>
  </si>
  <si>
    <t>Lincoln County</t>
  </si>
  <si>
    <t>County</t>
  </si>
  <si>
    <t xml:space="preserve">STATE </t>
  </si>
  <si>
    <t xml:space="preserve"> #</t>
  </si>
  <si>
    <t>County #'s</t>
  </si>
  <si>
    <t>Human    Acres</t>
  </si>
  <si>
    <t>Natural    Fires</t>
  </si>
  <si>
    <t>Human   Acres</t>
  </si>
  <si>
    <t>Human   Fires</t>
  </si>
  <si>
    <t>Natural   Fires</t>
  </si>
  <si>
    <t>Natural   Acres</t>
  </si>
  <si>
    <t>Name</t>
  </si>
  <si>
    <t xml:space="preserve">
National Park
 STATS</t>
  </si>
  <si>
    <t>FISH &amp; WILDLIFE
SERVICE
 STATS</t>
  </si>
  <si>
    <t>Location</t>
  </si>
  <si>
    <t>District</t>
  </si>
  <si>
    <t>Extinguisher</t>
  </si>
  <si>
    <t>Steel Ring</t>
  </si>
  <si>
    <t>Unimproved Ring</t>
  </si>
  <si>
    <t>Park SD</t>
  </si>
  <si>
    <t>Park ND</t>
  </si>
  <si>
    <t>Natural    Acres</t>
  </si>
  <si>
    <t>Human    Fires</t>
  </si>
  <si>
    <t>Total</t>
  </si>
  <si>
    <t>Fire    Restrictions</t>
  </si>
  <si>
    <t>Wyoming State Forestry Division</t>
  </si>
  <si>
    <t>Fire Restrictions</t>
  </si>
  <si>
    <t>State #'s</t>
  </si>
  <si>
    <t>State Stats</t>
  </si>
  <si>
    <t>Human</t>
  </si>
  <si>
    <t>Natural</t>
  </si>
  <si>
    <t xml:space="preserve"> State #</t>
  </si>
  <si>
    <t xml:space="preserve">Contained </t>
  </si>
  <si>
    <t>Controlled</t>
  </si>
  <si>
    <t>Out</t>
  </si>
  <si>
    <t>X</t>
  </si>
  <si>
    <t>Contained</t>
  </si>
  <si>
    <t>FWS Human Acres</t>
  </si>
  <si>
    <t xml:space="preserve">FWS Natural </t>
  </si>
  <si>
    <t xml:space="preserve">FWS Human Acres </t>
  </si>
  <si>
    <t xml:space="preserve">FWS Natural Acres </t>
  </si>
  <si>
    <t>Total Acres</t>
  </si>
  <si>
    <t>D1 Kemmerer</t>
  </si>
  <si>
    <t>D2 Big Piney</t>
  </si>
  <si>
    <t>D3 Greys River</t>
  </si>
  <si>
    <t>D4 Jackson</t>
  </si>
  <si>
    <t>D6 Buffalo</t>
  </si>
  <si>
    <t>D7 Pinedale</t>
  </si>
  <si>
    <t>NER</t>
  </si>
  <si>
    <t>Acres Burned</t>
  </si>
  <si>
    <t>Project Number</t>
  </si>
  <si>
    <t>Management Number</t>
  </si>
  <si>
    <t>P4EK47</t>
  </si>
  <si>
    <t>S41111</t>
  </si>
  <si>
    <t>S49999</t>
  </si>
  <si>
    <t>P4EKW3</t>
  </si>
  <si>
    <t>TETON INTERAGENCY 
FIRE MANAGEMENT AREA 
TOTALS</t>
  </si>
  <si>
    <t>GTP Account number</t>
  </si>
  <si>
    <t>Burn Date</t>
  </si>
  <si>
    <t>GRTE</t>
  </si>
  <si>
    <t>WY-GTP-</t>
  </si>
  <si>
    <t>Human Acres</t>
  </si>
  <si>
    <t>Human Fire</t>
  </si>
  <si>
    <t xml:space="preserve"> Natural Fires
</t>
  </si>
  <si>
    <t>County
Human Acres</t>
  </si>
  <si>
    <t>County Natural Acres</t>
  </si>
  <si>
    <t>County 
Natural Fire</t>
  </si>
  <si>
    <t xml:space="preserve">                   NATIONAL PARK</t>
  </si>
  <si>
    <t>GRAND TETON</t>
  </si>
  <si>
    <t>Planned Acres</t>
  </si>
  <si>
    <t>Reported on Sit?</t>
  </si>
  <si>
    <t xml:space="preserve">Total </t>
  </si>
  <si>
    <t>Natural Fires</t>
  </si>
  <si>
    <t>Notes</t>
  </si>
  <si>
    <t xml:space="preserve">Controlled </t>
  </si>
  <si>
    <t>USFS P CODE</t>
  </si>
  <si>
    <t>What is used</t>
  </si>
  <si>
    <t xml:space="preserve">Authorized By </t>
  </si>
  <si>
    <t>Purpose</t>
  </si>
  <si>
    <t>Wilderness Area</t>
  </si>
  <si>
    <t>Wilderness Mechanized use</t>
  </si>
  <si>
    <t>D1 KEMMERER</t>
  </si>
  <si>
    <t xml:space="preserve">Date </t>
  </si>
  <si>
    <t>Acres</t>
  </si>
  <si>
    <t xml:space="preserve">Acres </t>
  </si>
  <si>
    <t>D6 Blackrock</t>
  </si>
  <si>
    <t>Reported on Sit</t>
  </si>
  <si>
    <t xml:space="preserve">Date  </t>
  </si>
  <si>
    <t xml:space="preserve">FALSE ALARM
</t>
  </si>
  <si>
    <t>Support</t>
  </si>
  <si>
    <t>State
Human</t>
  </si>
  <si>
    <t>State 
Natural</t>
  </si>
  <si>
    <t>State Acres
Natural</t>
  </si>
  <si>
    <t>Red Lights and Siren Use on USFS lands</t>
  </si>
  <si>
    <t>Time</t>
  </si>
  <si>
    <t>Resource</t>
  </si>
  <si>
    <t>Reason</t>
  </si>
  <si>
    <t>WFHF0403</t>
  </si>
  <si>
    <t>Contained  Date</t>
  </si>
  <si>
    <t>Controlled Date</t>
  </si>
  <si>
    <t>IQCS# 00000296041</t>
  </si>
  <si>
    <t>IQCS# 00000296042</t>
  </si>
  <si>
    <t xml:space="preserve">D3 Greys River </t>
  </si>
  <si>
    <t>Planned Acres/Area</t>
  </si>
  <si>
    <r>
      <t xml:space="preserve"> Pile Burns </t>
    </r>
    <r>
      <rPr>
        <sz val="10"/>
        <rFont val="Arial"/>
        <family val="2"/>
      </rPr>
      <t>(see RX tab for acreage included in TIDC Tab - Rx category)</t>
    </r>
  </si>
  <si>
    <t>PRESCRIBED BURN
FIRE STATS (includes pile burns)</t>
  </si>
  <si>
    <t xml:space="preserve"> Fire Stats 2016</t>
  </si>
  <si>
    <t>WY-BTF-001601</t>
  </si>
  <si>
    <t>WY-BTF-001602</t>
  </si>
  <si>
    <t>WY-BTF-001603</t>
  </si>
  <si>
    <t>WY-BTF-001604</t>
  </si>
  <si>
    <t>WY-BTF-001605</t>
  </si>
  <si>
    <t>WY-BTF-001606</t>
  </si>
  <si>
    <t>WY-BTF-001607</t>
  </si>
  <si>
    <t>WY-BTF-001608</t>
  </si>
  <si>
    <t>WY-BTF-001609</t>
  </si>
  <si>
    <t>WY-BTF-001610</t>
  </si>
  <si>
    <t>WY-BTF-001611</t>
  </si>
  <si>
    <t>WY-BTF-001612</t>
  </si>
  <si>
    <t>WY-BTF-001613</t>
  </si>
  <si>
    <t>WY-BTF-001614</t>
  </si>
  <si>
    <t>WY-BTF-001615</t>
  </si>
  <si>
    <t>WY-BTF-001617</t>
  </si>
  <si>
    <t>WY-BTF-001618</t>
  </si>
  <si>
    <t>WY-BTF-001619</t>
  </si>
  <si>
    <t>WY-BTF-001620</t>
  </si>
  <si>
    <t>WY-BTF-001621</t>
  </si>
  <si>
    <t>WY-BTF-001622</t>
  </si>
  <si>
    <t>WY-BTF-001623</t>
  </si>
  <si>
    <t>WY-BTF-001624</t>
  </si>
  <si>
    <t>WY-BTF-001625</t>
  </si>
  <si>
    <t>WY-BTF-001626</t>
  </si>
  <si>
    <t>WY-BTF-001627</t>
  </si>
  <si>
    <t>WY-BTF-001628</t>
  </si>
  <si>
    <t>WY-BTF-001629</t>
  </si>
  <si>
    <t>WY-BTF-001630</t>
  </si>
  <si>
    <t>WY-BTF-001631</t>
  </si>
  <si>
    <t>WY-BTF-001632</t>
  </si>
  <si>
    <t>WY-BTF-001633</t>
  </si>
  <si>
    <t>WY-BTF-001634</t>
  </si>
  <si>
    <t>WY-BTF-001635</t>
  </si>
  <si>
    <t>WY-BTF-001636</t>
  </si>
  <si>
    <t>WY-BTF-001637</t>
  </si>
  <si>
    <t>WY-BTF-001638</t>
  </si>
  <si>
    <t>WY-BTF-001639</t>
  </si>
  <si>
    <t>WY-BTF-001640</t>
  </si>
  <si>
    <t>WY-BTF-001641</t>
  </si>
  <si>
    <t>WY-BTF-001642</t>
  </si>
  <si>
    <t>WY-BTF-001643</t>
  </si>
  <si>
    <t>WY-BTF-001644</t>
  </si>
  <si>
    <t>WY-BTF-001645</t>
  </si>
  <si>
    <t>WY-BTF-001646</t>
  </si>
  <si>
    <t>WY-BTF-001647</t>
  </si>
  <si>
    <t>WY-BTF-001648</t>
  </si>
  <si>
    <t>WY-BTF-001649</t>
  </si>
  <si>
    <t>WY-BTF-001650</t>
  </si>
  <si>
    <t>WY-BTF-001651</t>
  </si>
  <si>
    <t>WY-BTF-001652</t>
  </si>
  <si>
    <t>WY-BTF-001653</t>
  </si>
  <si>
    <t>WY-BTF-001654</t>
  </si>
  <si>
    <t>WY-BTF-001655</t>
  </si>
  <si>
    <t>WY-BTF-001656</t>
  </si>
  <si>
    <t>WY-BTF-001657</t>
  </si>
  <si>
    <t>WY-BTF-001659</t>
  </si>
  <si>
    <t>WY-BTF-001660</t>
  </si>
  <si>
    <t>WY-BTF-001661</t>
  </si>
  <si>
    <t>WY-BTF-001662</t>
  </si>
  <si>
    <t>WY-BTF-001663</t>
  </si>
  <si>
    <t>WY-BTF-001664</t>
  </si>
  <si>
    <t>WY-BTF-001665</t>
  </si>
  <si>
    <t>WY-BTF-001666</t>
  </si>
  <si>
    <t>WY-BTF-001667</t>
  </si>
  <si>
    <t>WY-BTF-001668</t>
  </si>
  <si>
    <t>WY-BTF-001669</t>
  </si>
  <si>
    <t>WY-BTF-001670</t>
  </si>
  <si>
    <t>WY-BTF-001671</t>
  </si>
  <si>
    <t>WY-BTF-001672</t>
  </si>
  <si>
    <t>WY-BTF-001673</t>
  </si>
  <si>
    <t>WY-BTF-001674</t>
  </si>
  <si>
    <t>WY-BTF-001675</t>
  </si>
  <si>
    <t>WY-BTF-001676</t>
  </si>
  <si>
    <t>WY-BTF-001677</t>
  </si>
  <si>
    <t>WY-BTF-001678</t>
  </si>
  <si>
    <t>WY-NER-001601</t>
  </si>
  <si>
    <t>WY-NER-001602</t>
  </si>
  <si>
    <t>WY-NER-001603</t>
  </si>
  <si>
    <t>WY-NER-001604</t>
  </si>
  <si>
    <t>WY-NER-001605</t>
  </si>
  <si>
    <t>WY-NER-001606</t>
  </si>
  <si>
    <t>WY-NER-001607</t>
  </si>
  <si>
    <t>WY-NER-001608</t>
  </si>
  <si>
    <t>WY-NER-001609</t>
  </si>
  <si>
    <t>WY-NER-001610</t>
  </si>
  <si>
    <t>WY-NER-001611</t>
  </si>
  <si>
    <t>WY-NER-001612</t>
  </si>
  <si>
    <t>WY-NER-001613</t>
  </si>
  <si>
    <t>WY-NER-001614</t>
  </si>
  <si>
    <t>WY-NER-001615</t>
  </si>
  <si>
    <t>WY-NER-001616</t>
  </si>
  <si>
    <t>WY-NER-001617</t>
  </si>
  <si>
    <t>WY-NER-001618</t>
  </si>
  <si>
    <t>WY-NER-001619</t>
  </si>
  <si>
    <t>WY-NER-001620</t>
  </si>
  <si>
    <t>WY-NER-001621</t>
  </si>
  <si>
    <t>WY-NER-001622</t>
  </si>
  <si>
    <t>WY-NER-001623</t>
  </si>
  <si>
    <t>WY-NER-001624</t>
  </si>
  <si>
    <t>WY-NER-001625</t>
  </si>
  <si>
    <t>WY-NER-001626</t>
  </si>
  <si>
    <t>WY-NER-001627</t>
  </si>
  <si>
    <t>WY-NER-001628</t>
  </si>
  <si>
    <t>WY-NER-001629</t>
  </si>
  <si>
    <t>WY-NER-001630</t>
  </si>
  <si>
    <t>WY-NER-001631</t>
  </si>
  <si>
    <t>WY-NER-001632</t>
  </si>
  <si>
    <t>WY-NER-001633</t>
  </si>
  <si>
    <t>WY-NER-001634</t>
  </si>
  <si>
    <t>WY-NER-001635</t>
  </si>
  <si>
    <t>WY-NER-001636</t>
  </si>
  <si>
    <t>WY-NER-001637</t>
  </si>
  <si>
    <t>WY-NER-001638</t>
  </si>
  <si>
    <t>WY-NER-001639</t>
  </si>
  <si>
    <t>WY-NER-001640</t>
  </si>
  <si>
    <t>WY-NER-001641</t>
  </si>
  <si>
    <t>WY-NER-001642</t>
  </si>
  <si>
    <t>WY-NER-001643</t>
  </si>
  <si>
    <t>WY-NER-001644</t>
  </si>
  <si>
    <t>WY-NER-001645</t>
  </si>
  <si>
    <t>WY-NER-001646</t>
  </si>
  <si>
    <t>WY-NER-001647</t>
  </si>
  <si>
    <t>WY-NER-001648</t>
  </si>
  <si>
    <t>WY-NER-001649</t>
  </si>
  <si>
    <t>WY-NER-001650</t>
  </si>
  <si>
    <t>WY-NER-001651</t>
  </si>
  <si>
    <t>WY-NER-001652</t>
  </si>
  <si>
    <t>WY-NER-001653</t>
  </si>
  <si>
    <t>WY-NER-001654</t>
  </si>
  <si>
    <t>WY-NER-001655</t>
  </si>
  <si>
    <t>WY-NER-001656</t>
  </si>
  <si>
    <t>WY-NER-001657</t>
  </si>
  <si>
    <t>WY-NER-001658</t>
  </si>
  <si>
    <t>WY-NER-001659</t>
  </si>
  <si>
    <t>WY-NER-001660</t>
  </si>
  <si>
    <t>WY-NER-001661</t>
  </si>
  <si>
    <t>WY-NER-001662</t>
  </si>
  <si>
    <t>WY-NER-001663</t>
  </si>
  <si>
    <t>WY-NER-001664</t>
  </si>
  <si>
    <t>WY-NER-001665</t>
  </si>
  <si>
    <t>WY-NER-001666</t>
  </si>
  <si>
    <t>WY-NER-001667</t>
  </si>
  <si>
    <t>WY-NER-001668</t>
  </si>
  <si>
    <t>WY-NER-001669</t>
  </si>
  <si>
    <t>WY-NER-001670</t>
  </si>
  <si>
    <t>WY-NER-001671</t>
  </si>
  <si>
    <t>WY-NER-001672</t>
  </si>
  <si>
    <t>WY-NER-001673</t>
  </si>
  <si>
    <t>WY-NER-001674</t>
  </si>
  <si>
    <t>WY-NER-001675</t>
  </si>
  <si>
    <t>WY-NER-001676</t>
  </si>
  <si>
    <t>WY-NER-001677</t>
  </si>
  <si>
    <t>WY-NER-001678</t>
  </si>
  <si>
    <t>WY-NER-001679</t>
  </si>
  <si>
    <t>WY-NER-001680</t>
  </si>
  <si>
    <t>WY-NER-001681</t>
  </si>
  <si>
    <t>WY-NER-001682</t>
  </si>
  <si>
    <t>WY-NER-001683</t>
  </si>
  <si>
    <t>WY-NER-001684</t>
  </si>
  <si>
    <t>WY-NER-001685</t>
  </si>
  <si>
    <t>WY-LIX-001601</t>
  </si>
  <si>
    <t>WY-LIX-001602</t>
  </si>
  <si>
    <t>WY-LIX-001603</t>
  </si>
  <si>
    <t>WY-LIX-001604</t>
  </si>
  <si>
    <t>WY-LIX-001605</t>
  </si>
  <si>
    <t>WY-LIX-001606</t>
  </si>
  <si>
    <t>WY-LIX-001607</t>
  </si>
  <si>
    <t>WY-LIX-001608</t>
  </si>
  <si>
    <t>WY-LIX-001609</t>
  </si>
  <si>
    <t>WY-SUX-001601</t>
  </si>
  <si>
    <t>WY-SUX-001602</t>
  </si>
  <si>
    <t>WY-SUX-001603</t>
  </si>
  <si>
    <t>WY-SUX-001604</t>
  </si>
  <si>
    <t>WY-SUX-001605</t>
  </si>
  <si>
    <t>WY-SUX-001606</t>
  </si>
  <si>
    <t>WY-SUX-001607</t>
  </si>
  <si>
    <t>WY-SUX-001608</t>
  </si>
  <si>
    <t>WY-SUX-001609</t>
  </si>
  <si>
    <t>WY-TDX-001601</t>
  </si>
  <si>
    <t>WY-TDX-001602</t>
  </si>
  <si>
    <t>WY-TDX-001603</t>
  </si>
  <si>
    <t>WY-TDX-001604</t>
  </si>
  <si>
    <t>WY-TDX-001605</t>
  </si>
  <si>
    <t>WY-TDX-001606</t>
  </si>
  <si>
    <t>WY-TDX-001607</t>
  </si>
  <si>
    <t>WY-TDX-001608</t>
  </si>
  <si>
    <t>WY-TDX-001609</t>
  </si>
  <si>
    <t>WY-BTF-991601</t>
  </si>
  <si>
    <t>WY-BTF-991602</t>
  </si>
  <si>
    <t>WY-BTF-991603</t>
  </si>
  <si>
    <t>WY-BTF-991604</t>
  </si>
  <si>
    <t>WY-BTF-991605</t>
  </si>
  <si>
    <t>WY-BTF-991606</t>
  </si>
  <si>
    <t>WY-BTF-991607</t>
  </si>
  <si>
    <t>WY-BTF-991608</t>
  </si>
  <si>
    <t>WY-BTF-991609</t>
  </si>
  <si>
    <t>WY-BTF-991610</t>
  </si>
  <si>
    <t>WY-TDC-991601</t>
  </si>
  <si>
    <t>WY-TDC-991602</t>
  </si>
  <si>
    <t>WY-TDC-991603</t>
  </si>
  <si>
    <t>WY-TDC-991604</t>
  </si>
  <si>
    <t>WY-TDC-991605</t>
  </si>
  <si>
    <t>WY-TDC-991606</t>
  </si>
  <si>
    <t>WY-TDC-991607</t>
  </si>
  <si>
    <t>WY-TDC-991608</t>
  </si>
  <si>
    <t>WY-TDC-991609</t>
  </si>
  <si>
    <t>WY-TDC-991610</t>
  </si>
  <si>
    <t>WY-BTF-001679</t>
  </si>
  <si>
    <t>WY-NER-001686</t>
  </si>
  <si>
    <t>WY-LIX-001610</t>
  </si>
  <si>
    <t>WY-SUX-001610</t>
  </si>
  <si>
    <t>WY-TDX-001610</t>
  </si>
  <si>
    <t>Dry Creek</t>
  </si>
  <si>
    <t>No</t>
  </si>
  <si>
    <t>Yes</t>
  </si>
  <si>
    <t>Richins</t>
  </si>
  <si>
    <t>Grover Park</t>
  </si>
  <si>
    <t>J8RT</t>
  </si>
  <si>
    <t>P4J8RT</t>
  </si>
  <si>
    <t>Gerdin</t>
  </si>
  <si>
    <t>TY5</t>
  </si>
  <si>
    <t>10-Timber</t>
  </si>
  <si>
    <t>41N</t>
  </si>
  <si>
    <t>115W</t>
  </si>
  <si>
    <t>A</t>
  </si>
  <si>
    <t>South Fall Creek RX</t>
  </si>
  <si>
    <t>Cottonwood II RX</t>
  </si>
  <si>
    <t>WFHF0316</t>
  </si>
  <si>
    <t>Curtis Canyon</t>
  </si>
  <si>
    <t>FS33</t>
  </si>
  <si>
    <t>Flat Creek</t>
  </si>
  <si>
    <t>P741</t>
  </si>
  <si>
    <t>PKSD</t>
  </si>
  <si>
    <t>Jenny Lake CG site #15</t>
  </si>
  <si>
    <t>South Cottonwood II RX</t>
  </si>
  <si>
    <t>Red Cliffs Piles</t>
  </si>
  <si>
    <t>EZ Piles</t>
  </si>
  <si>
    <t>Black Rock Admin</t>
  </si>
  <si>
    <t>EKW3</t>
  </si>
  <si>
    <t>36N</t>
  </si>
  <si>
    <t>119W</t>
  </si>
  <si>
    <t>38</t>
  </si>
  <si>
    <t>111</t>
  </si>
  <si>
    <t>0</t>
  </si>
  <si>
    <t>39</t>
  </si>
  <si>
    <t>Pacific Creek</t>
  </si>
  <si>
    <t>Manghum</t>
  </si>
  <si>
    <t>WHITE PINE SKI AREA</t>
  </si>
  <si>
    <t>35N</t>
  </si>
  <si>
    <t>108W</t>
  </si>
  <si>
    <t>42</t>
  </si>
  <si>
    <t>58</t>
  </si>
  <si>
    <t>40</t>
  </si>
  <si>
    <t>109</t>
  </si>
  <si>
    <t>45</t>
  </si>
  <si>
    <t>23</t>
  </si>
  <si>
    <t>PKND</t>
  </si>
  <si>
    <t>Colter Bay CG site K223</t>
  </si>
  <si>
    <t>Phillips</t>
  </si>
  <si>
    <t>J9WH</t>
  </si>
  <si>
    <t>P4J9WH</t>
  </si>
  <si>
    <t>Trout</t>
  </si>
  <si>
    <t>117W</t>
  </si>
  <si>
    <t>1-Short Grass</t>
  </si>
  <si>
    <t>Jumping Cliffs Area</t>
  </si>
  <si>
    <t>446 Tyson</t>
  </si>
  <si>
    <t>Tenney</t>
  </si>
  <si>
    <t>40N</t>
  </si>
  <si>
    <t>Hamsfork Aspen Rx</t>
  </si>
  <si>
    <t>WFHF03 (0403)</t>
  </si>
  <si>
    <t>Freemont Lake Outlet</t>
  </si>
  <si>
    <t>Tuzon</t>
  </si>
  <si>
    <t>34N</t>
  </si>
  <si>
    <t>109W</t>
  </si>
  <si>
    <t>P4KAV2</t>
  </si>
  <si>
    <t>West</t>
  </si>
  <si>
    <t>Granite Creek CG site 20</t>
  </si>
  <si>
    <t>Spur rd 31019 Off fall creek South</t>
  </si>
  <si>
    <t>1/4 mile E of kiosk on Smith's Fork</t>
  </si>
  <si>
    <t>Highline</t>
  </si>
  <si>
    <t>KAV2</t>
  </si>
  <si>
    <t>Wilkins</t>
  </si>
  <si>
    <t>39N</t>
  </si>
  <si>
    <t>114W</t>
  </si>
  <si>
    <t>Toppings Lake</t>
  </si>
  <si>
    <t>FS30</t>
  </si>
  <si>
    <t>Shadow Mtn</t>
  </si>
  <si>
    <t>Sheffield</t>
  </si>
  <si>
    <t>Station Creek CG Site #13</t>
  </si>
  <si>
    <t>South end of Fall Creek</t>
  </si>
  <si>
    <t>Crystal Lite</t>
  </si>
  <si>
    <t>Brush Ck Rd at BTF/GTP boundary</t>
  </si>
  <si>
    <t>E3</t>
  </si>
  <si>
    <t>Flat Ck Rd, base of Sleeping Indian</t>
  </si>
  <si>
    <t>Jackson Wilderness Crew</t>
  </si>
  <si>
    <t>Green River Lakes Rd</t>
  </si>
  <si>
    <t>Berlin Jones</t>
  </si>
  <si>
    <t>Whiskey Grove CG</t>
  </si>
  <si>
    <t>Signal Mtn CG</t>
  </si>
  <si>
    <t>450/464</t>
  </si>
  <si>
    <t>Sheffield CG</t>
  </si>
  <si>
    <t>Almberg</t>
  </si>
  <si>
    <t>2016 BTF/GTP Support</t>
  </si>
  <si>
    <t>P4EK47 (0403)</t>
  </si>
  <si>
    <t>West end of Fall Creet</t>
  </si>
  <si>
    <t>12-Medium Logging Slash</t>
  </si>
  <si>
    <t>3-Tall Grass</t>
  </si>
  <si>
    <t>Ski Lake</t>
  </si>
  <si>
    <t>River</t>
  </si>
  <si>
    <t>WY-GTP-1612</t>
  </si>
  <si>
    <t>KE6J</t>
  </si>
  <si>
    <t>Danckwart</t>
  </si>
  <si>
    <t>Jenny Lake</t>
  </si>
  <si>
    <t>E411</t>
  </si>
  <si>
    <t>Straight Creek/Middle Piney</t>
  </si>
  <si>
    <t xml:space="preserve">421 Chase </t>
  </si>
  <si>
    <t>Gros Ventre E of Park Bdry</t>
  </si>
  <si>
    <t>Tyson</t>
  </si>
  <si>
    <t>Smith's Fork, 1/4 E of Kiosk</t>
  </si>
  <si>
    <t>Donovan</t>
  </si>
  <si>
    <t>Dale</t>
  </si>
  <si>
    <t>Gooding</t>
  </si>
  <si>
    <t>S. End of Fall Creek</t>
  </si>
  <si>
    <t>Granite Creek Site #3</t>
  </si>
  <si>
    <t>Sheep Creek</t>
  </si>
  <si>
    <t>Lost Creek</t>
  </si>
  <si>
    <t>Collins</t>
  </si>
  <si>
    <t>SW Corner Boulder Lake</t>
  </si>
  <si>
    <t>E671</t>
  </si>
  <si>
    <t>Jenny Lake CG</t>
  </si>
  <si>
    <t>Greenbaums</t>
  </si>
  <si>
    <t>Scaler</t>
  </si>
  <si>
    <t>Rwagner</t>
  </si>
  <si>
    <t>Cashe Creek Area</t>
  </si>
  <si>
    <t>South of Cazier GS</t>
  </si>
  <si>
    <t>Hatchet CG</t>
  </si>
  <si>
    <t>Mosquito Creek area</t>
  </si>
  <si>
    <t>Purser</t>
  </si>
  <si>
    <t>Murphy Creek CG</t>
  </si>
  <si>
    <t xml:space="preserve">Freemont Lake  </t>
  </si>
  <si>
    <t>KFT7</t>
  </si>
  <si>
    <t>P4KFT7</t>
  </si>
  <si>
    <t>White Creek</t>
  </si>
  <si>
    <t>KDK2</t>
  </si>
  <si>
    <t>P4KDK2</t>
  </si>
  <si>
    <t>Dary</t>
  </si>
  <si>
    <t>Strobel</t>
  </si>
  <si>
    <t>2016 TDC Preposition/Staging</t>
  </si>
  <si>
    <t>WG5X1 (0460)</t>
  </si>
  <si>
    <t>Station Creek CG Site #3</t>
  </si>
  <si>
    <t>Clause Peak</t>
  </si>
  <si>
    <t>37N</t>
  </si>
  <si>
    <t>Cliff Creek</t>
  </si>
  <si>
    <t>KF9D</t>
  </si>
  <si>
    <t>P4KF9D</t>
  </si>
  <si>
    <t>Deer Ridge</t>
  </si>
  <si>
    <t>none</t>
  </si>
  <si>
    <t>TY4</t>
  </si>
  <si>
    <t>2-Open Timber</t>
  </si>
  <si>
    <t>Crystal Creek CG Site #1</t>
  </si>
  <si>
    <t>E4</t>
  </si>
  <si>
    <t>B</t>
  </si>
  <si>
    <t>Water Dog Lake</t>
  </si>
  <si>
    <t>KG0X</t>
  </si>
  <si>
    <t>P4KG0X</t>
  </si>
  <si>
    <t>Jorg</t>
  </si>
  <si>
    <t>E</t>
  </si>
  <si>
    <t>38N</t>
  </si>
  <si>
    <t>113W</t>
  </si>
  <si>
    <t xml:space="preserve">Forest RD 020 </t>
  </si>
  <si>
    <t xml:space="preserve">E461 </t>
  </si>
  <si>
    <t>Corral Creek</t>
  </si>
  <si>
    <t>31N</t>
  </si>
  <si>
    <t>116W</t>
  </si>
  <si>
    <t>Group Site</t>
  </si>
  <si>
    <t>WY-GTP-1617</t>
  </si>
  <si>
    <t>KHW7</t>
  </si>
  <si>
    <t>46N</t>
  </si>
  <si>
    <t>43</t>
  </si>
  <si>
    <t>55</t>
  </si>
  <si>
    <t>110</t>
  </si>
  <si>
    <t>Flagstaff Road</t>
  </si>
  <si>
    <t>Sheep Creek Road</t>
  </si>
  <si>
    <t>Lizard Creek</t>
  </si>
  <si>
    <t>Phelps</t>
  </si>
  <si>
    <t>WY-GTP-1620</t>
  </si>
  <si>
    <t>KH2O</t>
  </si>
  <si>
    <t>42N</t>
  </si>
  <si>
    <t>47</t>
  </si>
  <si>
    <t>WY-GTP-1621</t>
  </si>
  <si>
    <t>KH4F</t>
  </si>
  <si>
    <t>Greys River RD FS #1001A</t>
  </si>
  <si>
    <t>Lucus</t>
  </si>
  <si>
    <t>Hatchet CG 1/4 mile down road</t>
  </si>
  <si>
    <t>Unstaffed</t>
  </si>
  <si>
    <t>Berry</t>
  </si>
  <si>
    <t>47N</t>
  </si>
  <si>
    <t>44</t>
  </si>
  <si>
    <t>1</t>
  </si>
  <si>
    <t>Narduzzi</t>
  </si>
  <si>
    <t xml:space="preserve">Pacific Creek CG near wilderness </t>
  </si>
  <si>
    <t>Squad 35</t>
  </si>
  <si>
    <t>EB / Shadow Mtn Road</t>
  </si>
  <si>
    <t>Mile Maker 1 Hatchett Rd</t>
  </si>
  <si>
    <t>National AFM Lead Plane Movement</t>
  </si>
  <si>
    <t>PWJNQ0 (1325)</t>
  </si>
  <si>
    <t>Toppings Lake rd spur 312</t>
  </si>
  <si>
    <t>Little Cottonwood Group Site</t>
  </si>
  <si>
    <t>FS Road 30365  - Gros Ventre</t>
  </si>
  <si>
    <t>BTF Severity</t>
  </si>
  <si>
    <t>S4111 (0403)</t>
  </si>
  <si>
    <t>0.5 mi E Deadmans Rd telephone pass rd</t>
  </si>
  <si>
    <t>Lower Cottonwood CG</t>
  </si>
  <si>
    <t>Bridger</t>
  </si>
  <si>
    <t>SAR</t>
  </si>
  <si>
    <t>Helicopter</t>
  </si>
  <si>
    <t>O'Connor</t>
  </si>
  <si>
    <t>Spread Creek Rd, #30290A</t>
  </si>
  <si>
    <t>Teton</t>
  </si>
  <si>
    <t>Stiles</t>
  </si>
  <si>
    <t>Deiter</t>
  </si>
  <si>
    <t>Palm</t>
  </si>
  <si>
    <t>Palm?</t>
  </si>
  <si>
    <t>Norman</t>
  </si>
  <si>
    <t>Landing was not requested, unsure if actual landing, TIDC was advised Tip Top SAR were going to look for the missing party then later advised Tip Top SAR helo had located subject and Tip Top member was spending the night with the subject</t>
  </si>
  <si>
    <t>6/29/2016</t>
  </si>
  <si>
    <t>?</t>
  </si>
  <si>
    <t>Toppings</t>
  </si>
  <si>
    <t>KJ9Y</t>
  </si>
  <si>
    <t>P4KJ9Y</t>
  </si>
  <si>
    <t>44N</t>
  </si>
  <si>
    <t>Hall/ TCSO Deputy</t>
  </si>
  <si>
    <t>WY-GTP-1622</t>
  </si>
  <si>
    <t>Wolff</t>
  </si>
  <si>
    <t>KK03</t>
  </si>
  <si>
    <t xml:space="preserve">Mcfarland </t>
  </si>
  <si>
    <t>48N</t>
  </si>
  <si>
    <t>32</t>
  </si>
  <si>
    <t>Station Creek CG site # 5</t>
  </si>
  <si>
    <t>Allred CG site 31</t>
  </si>
  <si>
    <t xml:space="preserve">Pacific Creek </t>
  </si>
  <si>
    <t>Red Top</t>
  </si>
  <si>
    <t>Betsinger</t>
  </si>
  <si>
    <t>Woods Canyon</t>
  </si>
  <si>
    <t>Elbow</t>
  </si>
  <si>
    <t>Popcorn</t>
  </si>
  <si>
    <t>Henrie</t>
  </si>
  <si>
    <t>Munger</t>
  </si>
  <si>
    <t>Bull Gulch</t>
  </si>
  <si>
    <t>Airport</t>
  </si>
  <si>
    <t>KK4G</t>
  </si>
  <si>
    <t>Volt</t>
  </si>
  <si>
    <t>35</t>
  </si>
  <si>
    <t>WY-GTP-1630</t>
  </si>
  <si>
    <t>WY-GTP-1631</t>
  </si>
  <si>
    <t>Moosehead</t>
  </si>
  <si>
    <t>KK6G</t>
  </si>
  <si>
    <t>Wurm</t>
  </si>
  <si>
    <t>36</t>
  </si>
  <si>
    <t>43N</t>
  </si>
  <si>
    <t>Sams Creek</t>
  </si>
  <si>
    <t>Red Mountain 1</t>
  </si>
  <si>
    <t>Red Mountain 2</t>
  </si>
  <si>
    <t>27N</t>
  </si>
  <si>
    <t>118W</t>
  </si>
  <si>
    <t>29N</t>
  </si>
  <si>
    <t>111W</t>
  </si>
  <si>
    <t>Fish Creek 2</t>
  </si>
  <si>
    <t xml:space="preserve">Crystal Creek CG </t>
  </si>
  <si>
    <t>Heisler</t>
  </si>
  <si>
    <t>110W</t>
  </si>
  <si>
    <t>Fish Lake E621,E631</t>
  </si>
  <si>
    <t>Glade Creek</t>
  </si>
  <si>
    <t>WY-GTP-1636</t>
  </si>
  <si>
    <t>KL0M</t>
  </si>
  <si>
    <t xml:space="preserve">Volt </t>
  </si>
  <si>
    <t>12</t>
  </si>
  <si>
    <t>74</t>
  </si>
  <si>
    <t>Spread Creek</t>
  </si>
  <si>
    <t>KL1Q</t>
  </si>
  <si>
    <t>Buffalo Fork Valley</t>
  </si>
  <si>
    <t>Lizard Creek Powerline</t>
  </si>
  <si>
    <t>Cottonwood canyon/ Porcupine CK</t>
  </si>
  <si>
    <t>E631</t>
  </si>
  <si>
    <t>Cottonwood Creek</t>
  </si>
  <si>
    <t>KL54</t>
  </si>
  <si>
    <t>Buffalo</t>
  </si>
  <si>
    <t>Smith</t>
  </si>
  <si>
    <t>Sheep Mountain</t>
  </si>
  <si>
    <t>114E</t>
  </si>
  <si>
    <t>Two Ocean</t>
  </si>
  <si>
    <t>KMZ1</t>
  </si>
  <si>
    <t>Engel</t>
  </si>
  <si>
    <t>45N</t>
  </si>
  <si>
    <t>88</t>
  </si>
  <si>
    <t>48</t>
  </si>
  <si>
    <t>Hermitage</t>
  </si>
  <si>
    <t>WY-GTP-1639</t>
  </si>
  <si>
    <t>WY-GTP-1640</t>
  </si>
  <si>
    <t>KMZ3</t>
  </si>
  <si>
    <t>86</t>
  </si>
  <si>
    <t>63</t>
  </si>
  <si>
    <t>Pacific</t>
  </si>
  <si>
    <t>WY-GTP-1641</t>
  </si>
  <si>
    <t>KM1Q</t>
  </si>
  <si>
    <t>87</t>
  </si>
  <si>
    <t>Pilgrim</t>
  </si>
  <si>
    <t>WY-GTP-1642</t>
  </si>
  <si>
    <t>KM1V</t>
  </si>
  <si>
    <t>92</t>
  </si>
  <si>
    <t>53</t>
  </si>
  <si>
    <t>Whiskey Grove</t>
  </si>
  <si>
    <t>Russold Hill</t>
  </si>
  <si>
    <t>Upper Willow Creek</t>
  </si>
  <si>
    <t>33N</t>
  </si>
  <si>
    <t>30N</t>
  </si>
  <si>
    <t>KL9X</t>
  </si>
  <si>
    <t>P4KL9X</t>
  </si>
  <si>
    <t>P4KL54</t>
  </si>
  <si>
    <t>112W</t>
  </si>
  <si>
    <t>Garcia</t>
  </si>
  <si>
    <t>Neiswanger</t>
  </si>
  <si>
    <t>9-Hardwood Liter</t>
  </si>
  <si>
    <t>Heaney</t>
  </si>
  <si>
    <t>Carpenter</t>
  </si>
  <si>
    <t>None</t>
  </si>
  <si>
    <t>McCubbrey</t>
  </si>
  <si>
    <t>Colter Bay Piles</t>
  </si>
  <si>
    <t>WY-GTP-1604</t>
  </si>
  <si>
    <t>J9R9</t>
  </si>
  <si>
    <t>Lost Creek corner</t>
  </si>
  <si>
    <t>Mormon Row</t>
  </si>
  <si>
    <t>P12</t>
  </si>
  <si>
    <t>WY-GTP-1646</t>
  </si>
  <si>
    <t>KNX1</t>
  </si>
  <si>
    <t>89</t>
  </si>
  <si>
    <t>KNC6</t>
  </si>
  <si>
    <t xml:space="preserve">Three Forks </t>
  </si>
  <si>
    <t>Marone</t>
  </si>
  <si>
    <t>107W</t>
  </si>
  <si>
    <t>Mosquito</t>
  </si>
  <si>
    <t>Markason</t>
  </si>
  <si>
    <t>Sweeney</t>
  </si>
  <si>
    <t>Merritt</t>
  </si>
  <si>
    <t>Warren</t>
  </si>
  <si>
    <t>Fickel</t>
  </si>
  <si>
    <t>Richens</t>
  </si>
  <si>
    <t>Flagstaff</t>
  </si>
  <si>
    <t>KN28</t>
  </si>
  <si>
    <t>P4KN28</t>
  </si>
  <si>
    <t>Heart Six</t>
  </si>
  <si>
    <t>Burro Rd North</t>
  </si>
  <si>
    <t>Burro Rd South</t>
  </si>
  <si>
    <t>KN3F</t>
  </si>
  <si>
    <t>Buffalo Valley North</t>
  </si>
  <si>
    <t>Buffalo Valley South</t>
  </si>
  <si>
    <t>KN4M</t>
  </si>
  <si>
    <t>KN4N</t>
  </si>
  <si>
    <t>KN4Q</t>
  </si>
  <si>
    <t>KN4R</t>
  </si>
  <si>
    <t>KN0L</t>
  </si>
  <si>
    <t>C</t>
  </si>
  <si>
    <t>Hawes (t)</t>
  </si>
  <si>
    <t>Brooks</t>
  </si>
  <si>
    <t>Bruce</t>
  </si>
  <si>
    <t>TY3</t>
  </si>
  <si>
    <t>Pilgrim Meadows</t>
  </si>
  <si>
    <t>WY-GTP-1649</t>
  </si>
  <si>
    <t>KPM4</t>
  </si>
  <si>
    <t>Davis</t>
  </si>
  <si>
    <t>54</t>
  </si>
  <si>
    <t>59</t>
  </si>
  <si>
    <t>Burned Ridge</t>
  </si>
  <si>
    <t>WY-GTP-1650</t>
  </si>
  <si>
    <t>46</t>
  </si>
  <si>
    <t>Lozier Hill</t>
  </si>
  <si>
    <t>WY-GTP-1651</t>
  </si>
  <si>
    <t>KPP1</t>
  </si>
  <si>
    <t>KPP3</t>
  </si>
  <si>
    <t>10</t>
  </si>
  <si>
    <t>52</t>
  </si>
  <si>
    <t>TEdwards</t>
  </si>
  <si>
    <t>Register</t>
  </si>
  <si>
    <t>Hoback CG site #10</t>
  </si>
  <si>
    <t>Twin Creek</t>
  </si>
  <si>
    <t>Kecman</t>
  </si>
  <si>
    <t>Riverbank</t>
  </si>
  <si>
    <t>WY-GTP-1652</t>
  </si>
  <si>
    <t>KPX0</t>
  </si>
  <si>
    <t>Yates</t>
  </si>
  <si>
    <t>73</t>
  </si>
  <si>
    <t>66</t>
  </si>
  <si>
    <t>Goodwin Lake</t>
  </si>
  <si>
    <t>Cairns</t>
  </si>
  <si>
    <t>P4P4KN</t>
  </si>
  <si>
    <t>P4KN0L</t>
  </si>
  <si>
    <t>P4KN3F</t>
  </si>
  <si>
    <t>P4KN4M</t>
  </si>
  <si>
    <t>P4KN4N</t>
  </si>
  <si>
    <t>P4KN4Q</t>
  </si>
  <si>
    <t>P4KN4R</t>
  </si>
  <si>
    <t>KP2K</t>
  </si>
  <si>
    <t>P4KPEK</t>
  </si>
  <si>
    <t>Gorge</t>
  </si>
  <si>
    <t>South Fork</t>
  </si>
  <si>
    <t>WY-GTP-1653</t>
  </si>
  <si>
    <t>KP9S</t>
  </si>
  <si>
    <t>30</t>
  </si>
  <si>
    <t xml:space="preserve">43 </t>
  </si>
  <si>
    <t>49</t>
  </si>
  <si>
    <t xml:space="preserve">Spur Ridge </t>
  </si>
  <si>
    <t>Cabin Creek</t>
  </si>
  <si>
    <t>Moe</t>
  </si>
  <si>
    <t>KQX2</t>
  </si>
  <si>
    <t>P4KQX2</t>
  </si>
  <si>
    <t>FS Road 10400</t>
  </si>
  <si>
    <t>Granite Creek</t>
  </si>
  <si>
    <t>P41</t>
  </si>
  <si>
    <t>Sheep Pass</t>
  </si>
  <si>
    <t>Beaver Dam</t>
  </si>
  <si>
    <t>Man</t>
  </si>
  <si>
    <t>Mangham</t>
  </si>
  <si>
    <t>Stewart</t>
  </si>
  <si>
    <t>Birch Creek</t>
  </si>
  <si>
    <t xml:space="preserve">Salt </t>
  </si>
  <si>
    <t>P4KQ33</t>
  </si>
  <si>
    <t>KQ33</t>
  </si>
  <si>
    <t>Upper Yellow Jacket Flats</t>
  </si>
  <si>
    <t>Goose Wing Guard Station</t>
  </si>
  <si>
    <t>Greys River RD approx. Mile Mark 9</t>
  </si>
  <si>
    <t>Hams fork CG</t>
  </si>
  <si>
    <t>during pile burning</t>
  </si>
  <si>
    <t>Muddy Lake</t>
  </si>
  <si>
    <t>KRE7</t>
  </si>
  <si>
    <t>P4KRE7</t>
  </si>
  <si>
    <t>Kautza</t>
  </si>
  <si>
    <t>105W</t>
  </si>
  <si>
    <t>Colter Bay Swim Beach</t>
  </si>
  <si>
    <t>454 Amy Hammer</t>
  </si>
  <si>
    <t>Teton Wilderness Ranch Rd</t>
  </si>
  <si>
    <t>FS30 and Almberg</t>
  </si>
  <si>
    <t>Trail Ridge (LIX fire)</t>
  </si>
  <si>
    <t>Crystal</t>
  </si>
  <si>
    <t>Station Creek</t>
  </si>
  <si>
    <t>Pacific Creek Road</t>
  </si>
  <si>
    <t>Green River CG</t>
  </si>
  <si>
    <t>Alderman</t>
  </si>
  <si>
    <t>New Fork Group Site</t>
  </si>
  <si>
    <t>Dickman</t>
  </si>
  <si>
    <t xml:space="preserve">Green River Dispersed </t>
  </si>
  <si>
    <t>Thea Koci</t>
  </si>
  <si>
    <t>Freemont CG access</t>
  </si>
  <si>
    <t xml:space="preserve">Freemont CG </t>
  </si>
  <si>
    <t>Gentry</t>
  </si>
  <si>
    <t>Mellen</t>
  </si>
  <si>
    <t>Green River Lakes Rd dispersed</t>
  </si>
  <si>
    <t>Koci</t>
  </si>
  <si>
    <t>Narrows CG</t>
  </si>
  <si>
    <t>Montgomery</t>
  </si>
  <si>
    <t>GRTE Severity</t>
  </si>
  <si>
    <t>WY-BTF-991611</t>
  </si>
  <si>
    <t>AABCD Miscellaneous</t>
  </si>
  <si>
    <t>P4EKW3 (0403)</t>
  </si>
  <si>
    <t>PPKH1B (1502)</t>
  </si>
  <si>
    <t>Beaver Mountain Rx</t>
  </si>
  <si>
    <t>WY-GTP-001619</t>
  </si>
  <si>
    <t>WY-GTP-001609</t>
  </si>
  <si>
    <t>WY-GTP-001601</t>
  </si>
  <si>
    <t>WY-GTP-001602</t>
  </si>
  <si>
    <t>WY-GTP-001603</t>
  </si>
  <si>
    <t>WY-GTP-001604</t>
  </si>
  <si>
    <t>WY-GTP-001605</t>
  </si>
  <si>
    <t>WY-GTP-001606</t>
  </si>
  <si>
    <t>WY-GTP-001607</t>
  </si>
  <si>
    <t>WY-GTP-001608</t>
  </si>
  <si>
    <t>July 4 Step Up</t>
  </si>
  <si>
    <t>PPKC2H</t>
  </si>
  <si>
    <t>WY-GTP-001616</t>
  </si>
  <si>
    <t xml:space="preserve">   </t>
  </si>
  <si>
    <t>and ATV Hoelscher</t>
  </si>
  <si>
    <t>Ibarguen</t>
  </si>
  <si>
    <t>Island</t>
  </si>
  <si>
    <t>WY-GTP-1637</t>
  </si>
  <si>
    <t>KL2E</t>
  </si>
  <si>
    <t>37</t>
  </si>
  <si>
    <t>WY-BTF-991612</t>
  </si>
  <si>
    <t>Skyline WUI Fuels Reduction</t>
  </si>
  <si>
    <t>Wagon</t>
  </si>
  <si>
    <t>WY-GTP-1610</t>
  </si>
  <si>
    <t>KD0H</t>
  </si>
  <si>
    <t>Petsch</t>
  </si>
  <si>
    <t>11-Light Logging Slash</t>
  </si>
  <si>
    <t>8/23/216</t>
  </si>
  <si>
    <t>WY-GTP-1643</t>
  </si>
  <si>
    <t>KNA2</t>
  </si>
  <si>
    <t>Pack Trail</t>
  </si>
  <si>
    <t>KR5W</t>
  </si>
  <si>
    <t>P4KR5W</t>
  </si>
  <si>
    <t>Guzik</t>
  </si>
  <si>
    <t>Gros Ventre</t>
  </si>
  <si>
    <t>Fire</t>
  </si>
  <si>
    <t>Chain Saw</t>
  </si>
  <si>
    <t>not requested</t>
  </si>
  <si>
    <t>Unknown if requested/used in the end</t>
  </si>
  <si>
    <t>White Pine Ski Area</t>
  </si>
  <si>
    <t>Elkhart Park</t>
  </si>
  <si>
    <t>N Fork Fishermans</t>
  </si>
  <si>
    <t>Boulder Lake</t>
  </si>
  <si>
    <t>Sylvan Bay</t>
  </si>
  <si>
    <t>Halfmoon Lake</t>
  </si>
  <si>
    <t>South Fall Creek Rx</t>
  </si>
  <si>
    <t>WZ Piles</t>
  </si>
  <si>
    <t>NZ Piles</t>
  </si>
  <si>
    <t>Jenny Lake Piles</t>
  </si>
  <si>
    <t>Highlands Piles</t>
  </si>
  <si>
    <t>Signal Mtn Ph 2 Piles</t>
  </si>
  <si>
    <t>Whitegrass Piles</t>
  </si>
  <si>
    <t>Cottonwood</t>
  </si>
  <si>
    <t>White Pines</t>
  </si>
  <si>
    <t>Bare Pass</t>
  </si>
  <si>
    <t>Nylander Creek</t>
  </si>
  <si>
    <t xml:space="preserve">Nylander Creek </t>
  </si>
  <si>
    <t xml:space="preserve">Jenny Lake </t>
  </si>
  <si>
    <t>Colter Bay</t>
  </si>
  <si>
    <t>Highlands</t>
  </si>
  <si>
    <t>Signal Mtn Ph 2</t>
  </si>
  <si>
    <t>Whitegrass</t>
  </si>
  <si>
    <t>Black Canyon</t>
  </si>
  <si>
    <t>Hoback Canyon</t>
  </si>
  <si>
    <t>Dew Ranch Rx</t>
  </si>
  <si>
    <t>Hamsfork CG</t>
  </si>
  <si>
    <t>Star Valley Ranches</t>
  </si>
  <si>
    <t>100 piled</t>
  </si>
  <si>
    <t>Signal Mtn</t>
  </si>
  <si>
    <t>Bradley Lake</t>
  </si>
  <si>
    <t>Turpin Meadows</t>
  </si>
  <si>
    <t xml:space="preserve">Clinestick </t>
  </si>
  <si>
    <t>Bradley Lake Piles</t>
  </si>
  <si>
    <t>WY-BTF-991613</t>
  </si>
  <si>
    <t>WY-BTF-991614</t>
  </si>
  <si>
    <t>WY-BTF-991615</t>
  </si>
  <si>
    <t>North Zone Piles</t>
  </si>
  <si>
    <t>East Zone Piles</t>
  </si>
  <si>
    <t>West Zone Piles</t>
  </si>
  <si>
    <t>IQCS# 00000331709</t>
  </si>
  <si>
    <t>IQCS# 00000331710</t>
  </si>
  <si>
    <t>IQCS# 00000331712</t>
  </si>
  <si>
    <t>WY-GTP-001660</t>
  </si>
  <si>
    <t>West Zone</t>
  </si>
  <si>
    <t>East Zone</t>
  </si>
  <si>
    <t>North Zone</t>
  </si>
  <si>
    <t>Total Zone acreage</t>
  </si>
  <si>
    <t>Total Zone Acreage</t>
  </si>
  <si>
    <t>N Cottonwood</t>
  </si>
  <si>
    <t>Total Park Acreage</t>
  </si>
  <si>
    <t>Hamsfork Aspen RX</t>
  </si>
  <si>
    <t>Cow Creek</t>
  </si>
  <si>
    <t>Hoback Junction</t>
  </si>
  <si>
    <t>Murie Center</t>
  </si>
  <si>
    <t>D</t>
  </si>
  <si>
    <t>Lewelling</t>
  </si>
  <si>
    <t>TY2</t>
  </si>
  <si>
    <t>Snow King</t>
  </si>
  <si>
    <t>Teton Village</t>
  </si>
  <si>
    <t>12/9(Murie Center)</t>
  </si>
  <si>
    <t>10/5-10/15</t>
  </si>
  <si>
    <t>10/16-10/27</t>
  </si>
  <si>
    <t>10/8-10/20</t>
  </si>
  <si>
    <t>10/21-11/22</t>
  </si>
  <si>
    <t>Willow Creek</t>
  </si>
  <si>
    <t>T Johnson</t>
  </si>
  <si>
    <t>50</t>
  </si>
  <si>
    <t>15</t>
  </si>
  <si>
    <t>East Fork Timber Sale</t>
  </si>
  <si>
    <t>Berry Fire (NPS) FS acres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</si>
</sst>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m/d;@"/>
    <numFmt numFmtId="166" formatCode="000"/>
    <numFmt numFmtId="167" formatCode="m/d/yy;@"/>
    <numFmt numFmtId="168" formatCode="mm/dd/yy;@"/>
    <numFmt numFmtId="169" formatCode="[$-409]d\-mmm;@"/>
  </numFmts>
  <fonts count="8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21"/>
      <name val="Calibri"/>
      <family val="2"/>
    </font>
    <font>
      <b/>
      <sz val="13"/>
      <color indexed="21"/>
      <name val="Calibri"/>
      <family val="2"/>
    </font>
    <font>
      <b/>
      <sz val="11"/>
      <color indexed="21"/>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21"/>
      <name val="Cambria"/>
      <family val="2"/>
    </font>
    <font>
      <b/>
      <sz val="11"/>
      <color indexed="8"/>
      <name val="Calibri"/>
      <family val="2"/>
    </font>
    <font>
      <sz val="11"/>
      <color indexed="10"/>
      <name val="Calibri"/>
      <family val="2"/>
    </font>
    <font>
      <b/>
      <sz val="28"/>
      <name val="Calibri"/>
      <family val="2"/>
    </font>
    <font>
      <sz val="10"/>
      <name val="Calibri"/>
      <family val="2"/>
    </font>
    <font>
      <b/>
      <sz val="20"/>
      <name val="Calibri"/>
      <family val="2"/>
    </font>
    <font>
      <b/>
      <sz val="9"/>
      <name val="Calibri"/>
      <family val="2"/>
    </font>
    <font>
      <b/>
      <sz val="10"/>
      <name val="Calibri"/>
      <family val="2"/>
    </font>
    <font>
      <b/>
      <i/>
      <sz val="8"/>
      <name val="Calibri"/>
      <family val="2"/>
    </font>
    <font>
      <b/>
      <sz val="9"/>
      <color indexed="10"/>
      <name val="Calibri"/>
      <family val="2"/>
    </font>
    <font>
      <b/>
      <sz val="8"/>
      <name val="Arial"/>
      <family val="2"/>
    </font>
    <font>
      <b/>
      <i/>
      <sz val="14"/>
      <name val="Arial"/>
      <family val="2"/>
    </font>
    <font>
      <b/>
      <sz val="14"/>
      <color indexed="11"/>
      <name val="Comic Sans MS"/>
      <family val="4"/>
    </font>
    <font>
      <b/>
      <sz val="8"/>
      <color indexed="11"/>
      <name val="Comic Sans MS"/>
      <family val="4"/>
    </font>
    <font>
      <sz val="8"/>
      <name val="Arial"/>
      <family val="2"/>
    </font>
    <font>
      <b/>
      <sz val="8"/>
      <name val="Comic Sans MS"/>
      <family val="4"/>
    </font>
    <font>
      <b/>
      <sz val="8"/>
      <color indexed="17"/>
      <name val="Arial"/>
      <family val="2"/>
    </font>
    <font>
      <sz val="8"/>
      <name val="Comic Sans MS"/>
      <family val="4"/>
    </font>
    <font>
      <b/>
      <u/>
      <sz val="8"/>
      <name val="Arial"/>
      <family val="2"/>
    </font>
    <font>
      <b/>
      <sz val="10"/>
      <name val="Arial"/>
      <family val="2"/>
    </font>
    <font>
      <b/>
      <i/>
      <sz val="14"/>
      <color indexed="9"/>
      <name val="Arial"/>
      <family val="2"/>
    </font>
    <font>
      <b/>
      <sz val="8"/>
      <color indexed="9"/>
      <name val="Comic Sans MS"/>
      <family val="4"/>
    </font>
    <font>
      <b/>
      <sz val="14"/>
      <color indexed="9"/>
      <name val="Comic Sans MS"/>
      <family val="4"/>
    </font>
    <font>
      <b/>
      <sz val="8"/>
      <color indexed="9"/>
      <name val="Arial"/>
      <family val="2"/>
    </font>
    <font>
      <sz val="10"/>
      <color indexed="10"/>
      <name val="Arial"/>
      <family val="2"/>
    </font>
    <font>
      <sz val="8"/>
      <name val="Arial"/>
      <family val="2"/>
    </font>
    <font>
      <u/>
      <sz val="8"/>
      <name val="Arial"/>
      <family val="2"/>
    </font>
    <font>
      <sz val="8"/>
      <color indexed="11"/>
      <name val="Comic Sans MS"/>
      <family val="4"/>
    </font>
    <font>
      <b/>
      <u/>
      <sz val="8"/>
      <color indexed="9"/>
      <name val="Arial"/>
      <family val="2"/>
    </font>
    <font>
      <b/>
      <i/>
      <sz val="14"/>
      <color indexed="20"/>
      <name val="Arial"/>
      <family val="2"/>
    </font>
    <font>
      <b/>
      <i/>
      <sz val="10"/>
      <name val="Arial"/>
      <family val="2"/>
    </font>
    <font>
      <b/>
      <i/>
      <sz val="16"/>
      <name val="Arial"/>
      <family val="2"/>
    </font>
    <font>
      <b/>
      <i/>
      <sz val="12"/>
      <name val="Arial"/>
      <family val="2"/>
    </font>
    <font>
      <b/>
      <sz val="12"/>
      <name val="Arial"/>
      <family val="2"/>
    </font>
    <font>
      <b/>
      <sz val="8"/>
      <color indexed="81"/>
      <name val="Tahoma"/>
      <family val="2"/>
    </font>
    <font>
      <sz val="8"/>
      <color indexed="81"/>
      <name val="Tahoma"/>
      <family val="2"/>
    </font>
    <font>
      <b/>
      <sz val="10"/>
      <color indexed="9"/>
      <name val="Calibri"/>
      <family val="2"/>
    </font>
    <font>
      <b/>
      <sz val="14"/>
      <color indexed="17"/>
      <name val="Comic Sans MS"/>
      <family val="4"/>
    </font>
    <font>
      <sz val="14"/>
      <name val="Arial"/>
      <family val="2"/>
    </font>
    <font>
      <b/>
      <i/>
      <sz val="10"/>
      <name val="Calibri"/>
      <family val="2"/>
    </font>
    <font>
      <b/>
      <sz val="8"/>
      <color indexed="9"/>
      <name val="Arial"/>
      <family val="2"/>
    </font>
    <font>
      <b/>
      <u/>
      <sz val="8"/>
      <color indexed="9"/>
      <name val="Arial"/>
      <family val="2"/>
    </font>
    <font>
      <b/>
      <sz val="8"/>
      <color indexed="9"/>
      <name val="Comic Sans MS"/>
      <family val="4"/>
    </font>
    <font>
      <sz val="10"/>
      <color indexed="9"/>
      <name val="Arial"/>
      <family val="2"/>
    </font>
    <font>
      <sz val="26"/>
      <name val="Arial"/>
      <family val="2"/>
    </font>
    <font>
      <b/>
      <sz val="26"/>
      <name val="Arial"/>
      <family val="2"/>
    </font>
    <font>
      <sz val="20"/>
      <name val="Arial"/>
      <family val="2"/>
    </font>
    <font>
      <sz val="8"/>
      <color theme="0"/>
      <name val="Arial"/>
      <family val="2"/>
    </font>
    <font>
      <sz val="10"/>
      <color theme="0"/>
      <name val="Arial"/>
      <family val="2"/>
    </font>
    <font>
      <b/>
      <sz val="22"/>
      <name val="Arial"/>
      <family val="2"/>
    </font>
    <font>
      <b/>
      <sz val="14"/>
      <name val="Arial"/>
      <family val="2"/>
    </font>
    <font>
      <b/>
      <sz val="11"/>
      <name val="Arial"/>
      <family val="2"/>
    </font>
    <font>
      <sz val="11"/>
      <color theme="1"/>
      <name val="Arial"/>
      <family val="2"/>
    </font>
    <font>
      <sz val="11"/>
      <color rgb="FF222222"/>
      <name val="Arial"/>
      <family val="2"/>
    </font>
    <font>
      <sz val="11"/>
      <name val="Arial"/>
      <family val="2"/>
    </font>
    <font>
      <sz val="10"/>
      <name val="Arial"/>
    </font>
    <font>
      <sz val="9"/>
      <color indexed="81"/>
      <name val="Tahoma"/>
      <charset val="1"/>
    </font>
    <font>
      <b/>
      <sz val="9"/>
      <color indexed="81"/>
      <name val="Tahoma"/>
      <charset val="1"/>
    </font>
  </fonts>
  <fills count="61">
    <fill>
      <patternFill patternType="none"/>
    </fill>
    <fill>
      <patternFill patternType="gray125"/>
    </fill>
    <fill>
      <patternFill patternType="solid">
        <fgColor indexed="44"/>
      </patternFill>
    </fill>
    <fill>
      <patternFill patternType="solid">
        <fgColor indexed="27"/>
      </patternFill>
    </fill>
    <fill>
      <patternFill patternType="solid">
        <fgColor indexed="42"/>
      </patternFill>
    </fill>
    <fill>
      <patternFill patternType="solid">
        <fgColor indexed="26"/>
      </patternFill>
    </fill>
    <fill>
      <patternFill patternType="solid">
        <fgColor indexed="43"/>
      </patternFill>
    </fill>
    <fill>
      <patternFill patternType="solid">
        <fgColor indexed="48"/>
      </patternFill>
    </fill>
    <fill>
      <patternFill patternType="solid">
        <fgColor indexed="15"/>
      </patternFill>
    </fill>
    <fill>
      <patternFill patternType="solid">
        <fgColor indexed="30"/>
      </patternFill>
    </fill>
    <fill>
      <patternFill patternType="solid">
        <fgColor indexed="57"/>
      </patternFill>
    </fill>
    <fill>
      <patternFill patternType="solid">
        <fgColor indexed="13"/>
      </patternFill>
    </fill>
    <fill>
      <patternFill patternType="solid">
        <fgColor indexed="45"/>
      </patternFill>
    </fill>
    <fill>
      <patternFill patternType="solid">
        <fgColor indexed="22"/>
      </patternFill>
    </fill>
    <fill>
      <patternFill patternType="solid">
        <fgColor indexed="55"/>
      </patternFill>
    </fill>
    <fill>
      <patternFill patternType="solid">
        <fgColor indexed="47"/>
      </patternFill>
    </fill>
    <fill>
      <patternFill patternType="solid">
        <fgColor indexed="11"/>
        <bgColor indexed="64"/>
      </patternFill>
    </fill>
    <fill>
      <patternFill patternType="solid">
        <fgColor indexed="17"/>
        <bgColor indexed="64"/>
      </patternFill>
    </fill>
    <fill>
      <patternFill patternType="solid">
        <fgColor indexed="29"/>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45"/>
        <bgColor indexed="64"/>
      </patternFill>
    </fill>
    <fill>
      <patternFill patternType="solid">
        <fgColor indexed="15"/>
        <bgColor indexed="64"/>
      </patternFill>
    </fill>
    <fill>
      <patternFill patternType="solid">
        <fgColor indexed="27"/>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2"/>
        <bgColor indexed="64"/>
      </patternFill>
    </fill>
    <fill>
      <patternFill patternType="solid">
        <fgColor indexed="41"/>
        <bgColor indexed="64"/>
      </patternFill>
    </fill>
    <fill>
      <patternFill patternType="solid">
        <fgColor indexed="30"/>
        <bgColor indexed="64"/>
      </patternFill>
    </fill>
    <fill>
      <patternFill patternType="solid">
        <fgColor indexed="40"/>
        <bgColor indexed="64"/>
      </patternFill>
    </fill>
    <fill>
      <patternFill patternType="solid">
        <fgColor indexed="49"/>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0070C0"/>
        <bgColor indexed="64"/>
      </patternFill>
    </fill>
    <fill>
      <patternFill patternType="solid">
        <fgColor rgb="FF00B0F0"/>
        <bgColor indexed="64"/>
      </patternFill>
    </fill>
    <fill>
      <patternFill patternType="solid">
        <fgColor rgb="FF2FC9FF"/>
        <bgColor indexed="64"/>
      </patternFill>
    </fill>
    <fill>
      <patternFill patternType="solid">
        <fgColor rgb="FFFF808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00FF00"/>
        <bgColor indexed="64"/>
      </patternFill>
    </fill>
    <fill>
      <patternFill patternType="solid">
        <fgColor rgb="FFCDE9EF"/>
        <bgColor indexed="64"/>
      </patternFill>
    </fill>
    <fill>
      <patternFill patternType="solid">
        <fgColor theme="9"/>
        <bgColor indexed="64"/>
      </patternFill>
    </fill>
    <fill>
      <patternFill patternType="solid">
        <fgColor rgb="FFC9E6ED"/>
        <bgColor indexed="64"/>
      </patternFill>
    </fill>
    <fill>
      <patternFill patternType="solid">
        <fgColor theme="2" tint="-0.249977111117893"/>
        <bgColor indexed="64"/>
      </patternFill>
    </fill>
  </fills>
  <borders count="9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30"/>
      </bottom>
      <diagonal/>
    </border>
    <border>
      <left/>
      <right/>
      <top/>
      <bottom style="thick">
        <color indexed="44"/>
      </bottom>
      <diagonal/>
    </border>
    <border>
      <left/>
      <right/>
      <top/>
      <bottom style="medium">
        <color indexed="4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30"/>
      </top>
      <bottom style="double">
        <color indexed="30"/>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style="thin">
        <color indexed="64"/>
      </left>
      <right style="thin">
        <color indexed="64"/>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bottom style="double">
        <color indexed="64"/>
      </bottom>
      <diagonal/>
    </border>
    <border>
      <left/>
      <right style="thick">
        <color indexed="64"/>
      </right>
      <top style="thick">
        <color indexed="64"/>
      </top>
      <bottom style="thick">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ck">
        <color indexed="10"/>
      </left>
      <right style="thick">
        <color indexed="10"/>
      </right>
      <top style="thick">
        <color indexed="10"/>
      </top>
      <bottom style="thick">
        <color indexed="10"/>
      </bottom>
      <diagonal/>
    </border>
    <border>
      <left/>
      <right/>
      <top style="thick">
        <color indexed="64"/>
      </top>
      <bottom style="thick">
        <color indexed="64"/>
      </bottom>
      <diagonal/>
    </border>
    <border>
      <left style="thin">
        <color indexed="64"/>
      </left>
      <right/>
      <top/>
      <bottom style="thin">
        <color indexed="64"/>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thick">
        <color indexed="10"/>
      </left>
      <right style="thick">
        <color indexed="10"/>
      </right>
      <top style="thick">
        <color indexed="10"/>
      </top>
      <bottom/>
      <diagonal/>
    </border>
    <border>
      <left style="thick">
        <color indexed="10"/>
      </left>
      <right style="thick">
        <color indexed="10"/>
      </right>
      <top/>
      <bottom style="thick">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style="double">
        <color indexed="64"/>
      </left>
      <right style="double">
        <color indexed="64"/>
      </right>
      <top/>
      <bottom/>
      <diagonal/>
    </border>
    <border>
      <left/>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thick">
        <color indexed="64"/>
      </right>
      <top style="double">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style="thick">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ck">
        <color indexed="64"/>
      </top>
      <bottom/>
      <diagonal/>
    </border>
    <border>
      <left style="double">
        <color indexed="64"/>
      </left>
      <right/>
      <top/>
      <bottom/>
      <diagonal/>
    </border>
    <border>
      <left/>
      <right/>
      <top/>
      <bottom style="double">
        <color indexed="64"/>
      </bottom>
      <diagonal/>
    </border>
    <border>
      <left style="thin">
        <color indexed="64"/>
      </left>
      <right/>
      <top style="thick">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double">
        <color indexed="64"/>
      </right>
      <top/>
      <bottom style="thick">
        <color indexed="64"/>
      </bottom>
      <diagonal/>
    </border>
    <border>
      <left style="thin">
        <color indexed="64"/>
      </left>
      <right style="thin">
        <color indexed="64"/>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style="thick">
        <color auto="1"/>
      </left>
      <right/>
      <top/>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thin">
        <color rgb="FFB2B2B2"/>
      </left>
      <right style="thin">
        <color rgb="FFB2B2B2"/>
      </right>
      <top style="thin">
        <color rgb="FFB2B2B2"/>
      </top>
      <bottom style="thin">
        <color rgb="FFB2B2B2"/>
      </bottom>
      <diagonal/>
    </border>
    <border>
      <left/>
      <right/>
      <top/>
      <bottom style="thick">
        <color indexed="30"/>
      </bottom>
      <diagonal/>
    </border>
    <border>
      <left/>
      <right/>
      <top/>
      <bottom style="thick">
        <color indexed="4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258">
    <xf numFmtId="0" fontId="0" fillId="0" borderId="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10" fillId="13" borderId="1" applyNumberFormat="0" applyAlignment="0" applyProtection="0"/>
    <xf numFmtId="0" fontId="11" fillId="14" borderId="2"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15" borderId="1" applyNumberFormat="0" applyAlignment="0" applyProtection="0"/>
    <xf numFmtId="0" fontId="19" fillId="0" borderId="6" applyNumberFormat="0" applyFill="0" applyAlignment="0" applyProtection="0"/>
    <xf numFmtId="0" fontId="20" fillId="6" borderId="0" applyNumberFormat="0" applyBorder="0" applyAlignment="0" applyProtection="0"/>
    <xf numFmtId="0" fontId="6" fillId="5" borderId="7" applyNumberFormat="0" applyFont="0" applyAlignment="0" applyProtection="0"/>
    <xf numFmtId="0" fontId="21" fillId="13"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5" fillId="0" borderId="0"/>
    <xf numFmtId="0" fontId="6" fillId="0" borderId="0"/>
    <xf numFmtId="0" fontId="4" fillId="0" borderId="0"/>
    <xf numFmtId="0" fontId="6" fillId="0" borderId="0"/>
    <xf numFmtId="0" fontId="4" fillId="44" borderId="0" applyNumberFormat="0" applyBorder="0" applyAlignment="0" applyProtection="0"/>
    <xf numFmtId="0" fontId="4" fillId="44"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6" fillId="0" borderId="0"/>
    <xf numFmtId="0" fontId="4" fillId="43" borderId="89" applyNumberFormat="0" applyFont="0" applyAlignment="0" applyProtection="0"/>
    <xf numFmtId="0" fontId="4" fillId="43" borderId="89" applyNumberFormat="0" applyFont="0" applyAlignment="0" applyProtection="0"/>
    <xf numFmtId="0" fontId="15" fillId="0" borderId="90" applyNumberFormat="0" applyFill="0" applyAlignment="0" applyProtection="0"/>
    <xf numFmtId="0" fontId="16" fillId="0" borderId="91" applyNumberFormat="0" applyFill="0" applyAlignment="0" applyProtection="0"/>
    <xf numFmtId="0" fontId="3" fillId="0" borderId="0"/>
    <xf numFmtId="0" fontId="3" fillId="0" borderId="0"/>
    <xf numFmtId="0" fontId="3" fillId="44" borderId="0" applyNumberFormat="0" applyBorder="0" applyAlignment="0" applyProtection="0"/>
    <xf numFmtId="0" fontId="3" fillId="44"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43" borderId="89" applyNumberFormat="0" applyFont="0" applyAlignment="0" applyProtection="0"/>
    <xf numFmtId="0" fontId="3" fillId="43" borderId="89" applyNumberFormat="0" applyFont="0" applyAlignment="0" applyProtection="0"/>
    <xf numFmtId="0" fontId="2" fillId="0" borderId="0"/>
    <xf numFmtId="0" fontId="77" fillId="0" borderId="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10" fillId="13" borderId="1" applyNumberFormat="0" applyAlignment="0" applyProtection="0"/>
    <xf numFmtId="0" fontId="11" fillId="14" borderId="2"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90" applyNumberFormat="0" applyFill="0" applyAlignment="0" applyProtection="0"/>
    <xf numFmtId="0" fontId="16" fillId="0" borderId="91"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15" borderId="1" applyNumberFormat="0" applyAlignment="0" applyProtection="0"/>
    <xf numFmtId="0" fontId="19" fillId="0" borderId="6" applyNumberFormat="0" applyFill="0" applyAlignment="0" applyProtection="0"/>
    <xf numFmtId="0" fontId="20" fillId="6" borderId="0" applyNumberFormat="0" applyBorder="0" applyAlignment="0" applyProtection="0"/>
    <xf numFmtId="0" fontId="6" fillId="5" borderId="7" applyNumberFormat="0" applyFont="0" applyAlignment="0" applyProtection="0"/>
    <xf numFmtId="0" fontId="21" fillId="13"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2" fillId="0" borderId="0"/>
    <xf numFmtId="0" fontId="2" fillId="0" borderId="0"/>
    <xf numFmtId="0" fontId="2" fillId="44" borderId="0" applyNumberFormat="0" applyBorder="0" applyAlignment="0" applyProtection="0"/>
    <xf numFmtId="0" fontId="2" fillId="44"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43" borderId="89" applyNumberFormat="0" applyFont="0" applyAlignment="0" applyProtection="0"/>
    <xf numFmtId="0" fontId="2" fillId="43" borderId="89" applyNumberFormat="0" applyFont="0" applyAlignment="0" applyProtection="0"/>
    <xf numFmtId="0" fontId="2" fillId="0" borderId="0"/>
    <xf numFmtId="0" fontId="2" fillId="0" borderId="0"/>
    <xf numFmtId="0" fontId="2" fillId="44" borderId="0" applyNumberFormat="0" applyBorder="0" applyAlignment="0" applyProtection="0"/>
    <xf numFmtId="0" fontId="2" fillId="44"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43" borderId="89" applyNumberFormat="0" applyFont="0" applyAlignment="0" applyProtection="0"/>
    <xf numFmtId="0" fontId="2" fillId="43" borderId="89" applyNumberFormat="0" applyFont="0" applyAlignment="0" applyProtection="0"/>
    <xf numFmtId="0" fontId="1" fillId="0" borderId="0"/>
    <xf numFmtId="0" fontId="1" fillId="0" borderId="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43" borderId="89" applyNumberFormat="0" applyFont="0" applyAlignment="0" applyProtection="0"/>
    <xf numFmtId="0" fontId="1" fillId="43" borderId="89" applyNumberFormat="0" applyFont="0" applyAlignment="0" applyProtection="0"/>
    <xf numFmtId="0" fontId="1" fillId="0" borderId="0"/>
    <xf numFmtId="0" fontId="1" fillId="0" borderId="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43" borderId="89" applyNumberFormat="0" applyFont="0" applyAlignment="0" applyProtection="0"/>
    <xf numFmtId="0" fontId="1" fillId="43" borderId="89" applyNumberFormat="0" applyFont="0" applyAlignment="0" applyProtection="0"/>
  </cellStyleXfs>
  <cellXfs count="1031">
    <xf numFmtId="0" fontId="0" fillId="0" borderId="0" xfId="0"/>
    <xf numFmtId="0" fontId="26" fillId="0" borderId="0" xfId="0" applyFont="1"/>
    <xf numFmtId="0" fontId="26" fillId="0" borderId="0" xfId="0" applyFont="1" applyFill="1"/>
    <xf numFmtId="14" fontId="26" fillId="0" borderId="0" xfId="0" applyNumberFormat="1" applyFont="1"/>
    <xf numFmtId="0" fontId="27" fillId="0" borderId="0" xfId="0" applyFont="1" applyFill="1" applyAlignment="1">
      <alignment vertical="center"/>
    </xf>
    <xf numFmtId="1" fontId="26" fillId="16" borderId="10" xfId="0" applyNumberFormat="1" applyFont="1" applyFill="1" applyBorder="1" applyAlignment="1">
      <alignment horizontal="center" vertical="center"/>
    </xf>
    <xf numFmtId="2" fontId="26" fillId="16" borderId="10" xfId="0" applyNumberFormat="1" applyFont="1" applyFill="1" applyBorder="1" applyAlignment="1">
      <alignment horizontal="center" vertical="center"/>
    </xf>
    <xf numFmtId="1" fontId="29" fillId="17" borderId="10" xfId="0" applyNumberFormat="1" applyFont="1" applyFill="1" applyBorder="1" applyAlignment="1">
      <alignment horizontal="center" vertical="center"/>
    </xf>
    <xf numFmtId="2" fontId="29" fillId="17" borderId="10" xfId="0" applyNumberFormat="1" applyFont="1" applyFill="1" applyBorder="1" applyAlignment="1">
      <alignment horizontal="center" vertical="center"/>
    </xf>
    <xf numFmtId="0" fontId="30" fillId="0" borderId="0" xfId="0" applyFont="1" applyFill="1" applyBorder="1" applyAlignment="1">
      <alignment horizontal="center" vertical="center"/>
    </xf>
    <xf numFmtId="1" fontId="29" fillId="0" borderId="0" xfId="0" applyNumberFormat="1" applyFont="1" applyFill="1" applyBorder="1" applyAlignment="1">
      <alignment horizontal="center" vertical="center"/>
    </xf>
    <xf numFmtId="2" fontId="29" fillId="0" borderId="0" xfId="0" applyNumberFormat="1" applyFont="1" applyFill="1" applyBorder="1" applyAlignment="1">
      <alignment horizontal="center" vertical="center"/>
    </xf>
    <xf numFmtId="0" fontId="26" fillId="0" borderId="0" xfId="0" applyFont="1" applyFill="1" applyBorder="1" applyAlignment="1"/>
    <xf numFmtId="0" fontId="26" fillId="0" borderId="0" xfId="0" applyFont="1" applyFill="1" applyBorder="1" applyAlignment="1">
      <alignment horizontal="center" vertical="center"/>
    </xf>
    <xf numFmtId="2" fontId="26" fillId="0" borderId="0" xfId="0" applyNumberFormat="1" applyFont="1" applyFill="1" applyBorder="1" applyAlignment="1">
      <alignment horizontal="center" vertical="center"/>
    </xf>
    <xf numFmtId="14" fontId="26" fillId="0" borderId="0" xfId="0" applyNumberFormat="1" applyFont="1" applyFill="1" applyBorder="1" applyAlignment="1"/>
    <xf numFmtId="0" fontId="26" fillId="0" borderId="0" xfId="0" applyFont="1" applyFill="1" applyBorder="1"/>
    <xf numFmtId="1" fontId="29" fillId="19" borderId="12" xfId="0" applyNumberFormat="1" applyFont="1" applyFill="1" applyBorder="1" applyAlignment="1">
      <alignment horizontal="center" vertical="center"/>
    </xf>
    <xf numFmtId="2" fontId="29" fillId="19" borderId="12" xfId="0" applyNumberFormat="1" applyFont="1" applyFill="1" applyBorder="1" applyAlignment="1">
      <alignment horizontal="center" vertical="center"/>
    </xf>
    <xf numFmtId="2" fontId="29" fillId="19" borderId="13" xfId="0" applyNumberFormat="1" applyFont="1" applyFill="1" applyBorder="1" applyAlignment="1">
      <alignment horizontal="center" vertical="center"/>
    </xf>
    <xf numFmtId="164" fontId="26" fillId="0" borderId="0" xfId="0" applyNumberFormat="1" applyFont="1" applyFill="1" applyBorder="1" applyAlignment="1">
      <alignment horizontal="center" vertical="center"/>
    </xf>
    <xf numFmtId="14" fontId="30" fillId="0" borderId="0" xfId="0" applyNumberFormat="1" applyFont="1" applyFill="1" applyBorder="1" applyAlignment="1">
      <alignment vertical="center"/>
    </xf>
    <xf numFmtId="0" fontId="30" fillId="0" borderId="0" xfId="0" applyFont="1" applyFill="1" applyBorder="1" applyAlignment="1">
      <alignment vertical="center"/>
    </xf>
    <xf numFmtId="14" fontId="30" fillId="0" borderId="0" xfId="0" applyNumberFormat="1" applyFont="1" applyFill="1" applyBorder="1" applyAlignment="1">
      <alignment horizontal="center" vertical="center"/>
    </xf>
    <xf numFmtId="14" fontId="26" fillId="0" borderId="0" xfId="0" applyNumberFormat="1" applyFont="1" applyFill="1" applyBorder="1"/>
    <xf numFmtId="0" fontId="28" fillId="0" borderId="0" xfId="0" applyFont="1" applyFill="1" applyBorder="1" applyAlignment="1">
      <alignment vertical="center" wrapText="1"/>
    </xf>
    <xf numFmtId="14" fontId="29" fillId="0" borderId="0" xfId="0" applyNumberFormat="1" applyFont="1" applyFill="1" applyBorder="1" applyAlignment="1"/>
    <xf numFmtId="0" fontId="29" fillId="0" borderId="0" xfId="0" applyFont="1" applyFill="1" applyBorder="1" applyAlignment="1"/>
    <xf numFmtId="0" fontId="31" fillId="0" borderId="0" xfId="0" applyFont="1" applyFill="1" applyBorder="1" applyAlignment="1">
      <alignment vertical="center" wrapText="1"/>
    </xf>
    <xf numFmtId="165" fontId="32" fillId="0" borderId="0" xfId="0" applyNumberFormat="1" applyFont="1" applyFill="1" applyBorder="1" applyAlignment="1">
      <alignment horizontal="center" vertical="center"/>
    </xf>
    <xf numFmtId="14" fontId="26" fillId="0" borderId="0" xfId="0" applyNumberFormat="1" applyFont="1" applyFill="1"/>
    <xf numFmtId="165" fontId="0" fillId="0" borderId="0" xfId="0" applyNumberFormat="1" applyAlignment="1">
      <alignment horizontal="center" vertical="center"/>
    </xf>
    <xf numFmtId="166" fontId="0" fillId="0" borderId="0" xfId="0" applyNumberFormat="1" applyAlignment="1">
      <alignment horizontal="center"/>
    </xf>
    <xf numFmtId="0" fontId="33" fillId="0" borderId="0" xfId="0" applyFont="1" applyAlignment="1">
      <alignment vertical="center"/>
    </xf>
    <xf numFmtId="2" fontId="0" fillId="0" borderId="0" xfId="0" applyNumberFormat="1" applyAlignment="1">
      <alignment horizontal="center" vertical="center"/>
    </xf>
    <xf numFmtId="1"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3" fontId="0" fillId="0" borderId="0" xfId="0" applyNumberFormat="1" applyAlignment="1">
      <alignment horizontal="center" vertical="center"/>
    </xf>
    <xf numFmtId="167" fontId="0" fillId="0" borderId="0" xfId="0" applyNumberFormat="1" applyAlignment="1">
      <alignment horizontal="center" vertical="center"/>
    </xf>
    <xf numFmtId="165" fontId="34" fillId="0" borderId="0" xfId="0" applyNumberFormat="1" applyFont="1" applyFill="1" applyBorder="1" applyAlignment="1">
      <alignment vertical="center"/>
    </xf>
    <xf numFmtId="0" fontId="34" fillId="0" borderId="0" xfId="0" applyFont="1" applyBorder="1" applyAlignment="1">
      <alignment horizontal="center" vertical="center"/>
    </xf>
    <xf numFmtId="166" fontId="0" fillId="0" borderId="0" xfId="0" applyNumberFormat="1" applyAlignment="1">
      <alignment horizontal="center" vertical="center"/>
    </xf>
    <xf numFmtId="0" fontId="0" fillId="0" borderId="0" xfId="0" applyAlignment="1">
      <alignment horizontal="right" vertical="center"/>
    </xf>
    <xf numFmtId="2" fontId="34" fillId="0" borderId="0" xfId="0" applyNumberFormat="1" applyFont="1" applyBorder="1" applyAlignment="1">
      <alignment horizontal="center" vertical="center"/>
    </xf>
    <xf numFmtId="1" fontId="34" fillId="0" borderId="0" xfId="0" applyNumberFormat="1" applyFont="1" applyBorder="1" applyAlignment="1">
      <alignment horizontal="center" vertical="center"/>
    </xf>
    <xf numFmtId="49" fontId="34" fillId="0" borderId="0" xfId="0" applyNumberFormat="1" applyFont="1" applyBorder="1" applyAlignment="1">
      <alignment horizontal="center" vertical="center"/>
    </xf>
    <xf numFmtId="167" fontId="34" fillId="0" borderId="0" xfId="0" applyNumberFormat="1" applyFont="1" applyBorder="1" applyAlignment="1">
      <alignment horizontal="center" vertical="center"/>
    </xf>
    <xf numFmtId="0" fontId="35" fillId="0" borderId="0" xfId="0" applyFont="1" applyBorder="1" applyAlignment="1">
      <alignment horizontal="center" vertical="center"/>
    </xf>
    <xf numFmtId="0" fontId="36" fillId="0" borderId="0" xfId="0" applyFont="1" applyAlignment="1">
      <alignment horizontal="right" vertical="center"/>
    </xf>
    <xf numFmtId="2" fontId="35" fillId="0" borderId="0" xfId="0" applyNumberFormat="1" applyFont="1" applyBorder="1" applyAlignment="1">
      <alignment horizontal="center" vertical="center"/>
    </xf>
    <xf numFmtId="1" fontId="35" fillId="0" borderId="0" xfId="0" applyNumberFormat="1" applyFont="1" applyBorder="1" applyAlignment="1">
      <alignment horizontal="center" vertical="center"/>
    </xf>
    <xf numFmtId="49" fontId="35" fillId="0" borderId="0" xfId="0" applyNumberFormat="1" applyFont="1" applyBorder="1" applyAlignment="1">
      <alignment horizontal="center" vertical="center"/>
    </xf>
    <xf numFmtId="167" fontId="35" fillId="0" borderId="0" xfId="0" applyNumberFormat="1" applyFont="1" applyBorder="1" applyAlignment="1">
      <alignment horizontal="center" vertical="center"/>
    </xf>
    <xf numFmtId="167" fontId="36" fillId="0" borderId="0" xfId="0" applyNumberFormat="1" applyFont="1" applyAlignment="1">
      <alignment horizontal="center" vertical="center"/>
    </xf>
    <xf numFmtId="0" fontId="36" fillId="0" borderId="0" xfId="0" applyFont="1"/>
    <xf numFmtId="0" fontId="36" fillId="0" borderId="0" xfId="0" applyFont="1" applyAlignment="1">
      <alignment horizontal="center" vertical="center"/>
    </xf>
    <xf numFmtId="2" fontId="36" fillId="0" borderId="0" xfId="0" applyNumberFormat="1" applyFont="1" applyAlignment="1">
      <alignment horizontal="center" vertical="center"/>
    </xf>
    <xf numFmtId="2" fontId="38" fillId="0" borderId="0" xfId="0" applyNumberFormat="1" applyFont="1" applyFill="1" applyBorder="1" applyAlignment="1">
      <alignment horizontal="center" vertical="center" wrapText="1"/>
    </xf>
    <xf numFmtId="166" fontId="39" fillId="0" borderId="0" xfId="0" applyNumberFormat="1" applyFont="1" applyBorder="1" applyAlignment="1">
      <alignment horizontal="center" vertical="center"/>
    </xf>
    <xf numFmtId="166" fontId="37" fillId="17" borderId="14" xfId="0" applyNumberFormat="1" applyFont="1" applyFill="1" applyBorder="1" applyAlignment="1">
      <alignment horizontal="center" vertical="center"/>
    </xf>
    <xf numFmtId="1" fontId="32" fillId="16" borderId="14" xfId="0" applyNumberFormat="1" applyFont="1" applyFill="1" applyBorder="1" applyAlignment="1" applyProtection="1">
      <alignment horizontal="center" vertical="center"/>
    </xf>
    <xf numFmtId="166" fontId="39" fillId="0" borderId="0" xfId="0" applyNumberFormat="1" applyFont="1" applyFill="1" applyBorder="1" applyAlignment="1">
      <alignment horizontal="center" vertical="center"/>
    </xf>
    <xf numFmtId="2" fontId="36" fillId="0" borderId="0" xfId="0" applyNumberFormat="1" applyFont="1" applyFill="1" applyBorder="1" applyAlignment="1" applyProtection="1">
      <alignment horizontal="center" vertical="center"/>
    </xf>
    <xf numFmtId="166" fontId="32" fillId="17" borderId="14" xfId="0" applyNumberFormat="1" applyFont="1" applyFill="1" applyBorder="1" applyAlignment="1">
      <alignment horizontal="center" vertical="center"/>
    </xf>
    <xf numFmtId="165" fontId="35" fillId="16" borderId="15" xfId="0" applyNumberFormat="1" applyFont="1" applyFill="1" applyBorder="1" applyAlignment="1">
      <alignment horizontal="center" vertical="center"/>
    </xf>
    <xf numFmtId="166" fontId="36" fillId="0" borderId="0" xfId="0" applyNumberFormat="1" applyFont="1" applyAlignment="1">
      <alignment horizontal="center"/>
    </xf>
    <xf numFmtId="165" fontId="36" fillId="0" borderId="0" xfId="0" applyNumberFormat="1" applyFont="1" applyAlignment="1">
      <alignment horizontal="center" vertical="center"/>
    </xf>
    <xf numFmtId="166" fontId="32" fillId="0" borderId="0" xfId="0" applyNumberFormat="1" applyFont="1" applyFill="1" applyBorder="1" applyAlignment="1">
      <alignment horizontal="center" vertical="center"/>
    </xf>
    <xf numFmtId="166" fontId="36" fillId="0" borderId="0" xfId="0" applyNumberFormat="1" applyFont="1" applyAlignment="1">
      <alignment horizontal="center" vertical="center"/>
    </xf>
    <xf numFmtId="1" fontId="36" fillId="0" borderId="0" xfId="0" applyNumberFormat="1" applyFont="1" applyAlignment="1">
      <alignment horizontal="center" vertical="center"/>
    </xf>
    <xf numFmtId="49" fontId="36" fillId="0" borderId="0" xfId="0" applyNumberFormat="1" applyFont="1" applyAlignment="1">
      <alignment horizontal="center" vertical="center"/>
    </xf>
    <xf numFmtId="3" fontId="36" fillId="0" borderId="0" xfId="0" applyNumberFormat="1" applyFont="1" applyAlignment="1">
      <alignment horizontal="center" vertical="center"/>
    </xf>
    <xf numFmtId="165" fontId="32" fillId="17" borderId="17" xfId="0" applyNumberFormat="1" applyFont="1" applyFill="1" applyBorder="1" applyAlignment="1">
      <alignment horizontal="center" vertical="center" wrapText="1"/>
    </xf>
    <xf numFmtId="0" fontId="32" fillId="17" borderId="12" xfId="0" applyFont="1" applyFill="1" applyBorder="1" applyAlignment="1">
      <alignment horizontal="center" vertical="center" wrapText="1"/>
    </xf>
    <xf numFmtId="166" fontId="32" fillId="17" borderId="12" xfId="0" applyNumberFormat="1" applyFont="1" applyFill="1" applyBorder="1" applyAlignment="1">
      <alignment horizontal="center" vertical="center" wrapText="1"/>
    </xf>
    <xf numFmtId="2" fontId="32" fillId="17" borderId="12" xfId="0" applyNumberFormat="1" applyFont="1" applyFill="1" applyBorder="1" applyAlignment="1">
      <alignment horizontal="center" vertical="center" wrapText="1"/>
    </xf>
    <xf numFmtId="2" fontId="40" fillId="17" borderId="12" xfId="0" applyNumberFormat="1" applyFont="1" applyFill="1" applyBorder="1" applyAlignment="1">
      <alignment horizontal="center" vertical="center" wrapText="1"/>
    </xf>
    <xf numFmtId="1" fontId="40" fillId="17" borderId="12" xfId="0" applyNumberFormat="1" applyFont="1" applyFill="1" applyBorder="1" applyAlignment="1">
      <alignment horizontal="center" vertical="center" wrapText="1"/>
    </xf>
    <xf numFmtId="1" fontId="40" fillId="17" borderId="18" xfId="0" applyNumberFormat="1" applyFont="1" applyFill="1" applyBorder="1" applyAlignment="1">
      <alignment horizontal="center" vertical="center" wrapText="1"/>
    </xf>
    <xf numFmtId="167" fontId="32" fillId="17" borderId="12" xfId="0" applyNumberFormat="1" applyFont="1" applyFill="1" applyBorder="1" applyAlignment="1">
      <alignment horizontal="center" vertical="center" wrapText="1"/>
    </xf>
    <xf numFmtId="0" fontId="36" fillId="0" borderId="0" xfId="0" applyFont="1" applyAlignment="1">
      <alignment wrapText="1"/>
    </xf>
    <xf numFmtId="165" fontId="0" fillId="16" borderId="19" xfId="0" applyNumberFormat="1" applyFill="1" applyBorder="1" applyAlignment="1" applyProtection="1">
      <alignment horizontal="center" vertical="center"/>
      <protection locked="0"/>
    </xf>
    <xf numFmtId="0" fontId="0" fillId="16" borderId="0" xfId="0" applyFill="1"/>
    <xf numFmtId="166" fontId="0" fillId="16" borderId="19" xfId="0" applyNumberFormat="1" applyFill="1" applyBorder="1" applyAlignment="1" applyProtection="1">
      <alignment horizontal="right" vertical="center"/>
      <protection locked="0"/>
    </xf>
    <xf numFmtId="166" fontId="0" fillId="16" borderId="19" xfId="0" applyNumberFormat="1" applyFill="1" applyBorder="1" applyAlignment="1" applyProtection="1">
      <alignment horizontal="center" vertical="center"/>
      <protection locked="0"/>
    </xf>
    <xf numFmtId="0" fontId="0" fillId="16" borderId="19" xfId="0" applyFill="1" applyBorder="1" applyAlignment="1" applyProtection="1">
      <alignment horizontal="center" vertical="center"/>
      <protection locked="0"/>
    </xf>
    <xf numFmtId="2" fontId="0" fillId="16" borderId="19" xfId="0" applyNumberFormat="1" applyFill="1" applyBorder="1" applyAlignment="1" applyProtection="1">
      <alignment horizontal="center" vertical="center"/>
      <protection locked="0"/>
    </xf>
    <xf numFmtId="1" fontId="0" fillId="16" borderId="19" xfId="0" applyNumberFormat="1" applyFill="1" applyBorder="1" applyAlignment="1" applyProtection="1">
      <alignment horizontal="center" vertical="center"/>
      <protection locked="0"/>
    </xf>
    <xf numFmtId="49" fontId="0" fillId="16" borderId="19" xfId="0" applyNumberFormat="1" applyFill="1" applyBorder="1" applyAlignment="1" applyProtection="1">
      <alignment horizontal="center" vertical="center"/>
      <protection locked="0"/>
    </xf>
    <xf numFmtId="1" fontId="41" fillId="16" borderId="19" xfId="0" applyNumberFormat="1" applyFont="1" applyFill="1" applyBorder="1" applyAlignment="1" applyProtection="1">
      <alignment horizontal="center" vertical="center" wrapText="1"/>
      <protection locked="0"/>
    </xf>
    <xf numFmtId="167" fontId="0" fillId="16" borderId="19" xfId="0" applyNumberFormat="1" applyFill="1" applyBorder="1" applyAlignment="1" applyProtection="1">
      <alignment horizontal="center" vertical="center"/>
      <protection locked="0"/>
    </xf>
    <xf numFmtId="0" fontId="0" fillId="0" borderId="0" xfId="0" applyFill="1"/>
    <xf numFmtId="165" fontId="0" fillId="16" borderId="20" xfId="0" applyNumberFormat="1" applyFill="1" applyBorder="1" applyProtection="1">
      <protection locked="0"/>
    </xf>
    <xf numFmtId="166" fontId="0" fillId="16" borderId="20" xfId="0" applyNumberFormat="1" applyFill="1" applyBorder="1" applyAlignment="1" applyProtection="1">
      <alignment horizontal="center" vertical="center"/>
    </xf>
    <xf numFmtId="166" fontId="0" fillId="16" borderId="20" xfId="0" applyNumberFormat="1" applyFill="1" applyBorder="1" applyAlignment="1" applyProtection="1">
      <alignment horizontal="center" vertical="center"/>
      <protection locked="0"/>
    </xf>
    <xf numFmtId="167" fontId="0" fillId="16" borderId="20" xfId="0" applyNumberFormat="1" applyFill="1" applyBorder="1" applyAlignment="1" applyProtection="1">
      <alignment horizontal="center" vertical="center"/>
      <protection locked="0"/>
    </xf>
    <xf numFmtId="165" fontId="0" fillId="16" borderId="20" xfId="0" applyNumberFormat="1" applyFill="1" applyBorder="1" applyAlignment="1" applyProtection="1">
      <alignment horizontal="center" vertical="center"/>
      <protection locked="0"/>
    </xf>
    <xf numFmtId="165" fontId="0" fillId="16" borderId="20" xfId="0" applyNumberFormat="1" applyFill="1" applyBorder="1" applyAlignment="1" applyProtection="1">
      <alignment horizontal="center"/>
      <protection locked="0"/>
    </xf>
    <xf numFmtId="0" fontId="0" fillId="16" borderId="20" xfId="0" applyFill="1" applyBorder="1" applyAlignment="1" applyProtection="1">
      <alignment horizontal="center"/>
      <protection locked="0"/>
    </xf>
    <xf numFmtId="166" fontId="0" fillId="16" borderId="19" xfId="0" applyNumberFormat="1" applyFill="1" applyBorder="1" applyAlignment="1" applyProtection="1">
      <alignment horizontal="center" vertical="center"/>
    </xf>
    <xf numFmtId="166" fontId="0" fillId="16" borderId="20" xfId="0" applyNumberFormat="1" applyFill="1" applyBorder="1" applyAlignment="1" applyProtection="1">
      <alignment horizontal="center"/>
      <protection locked="0"/>
    </xf>
    <xf numFmtId="0" fontId="0" fillId="16" borderId="20" xfId="0" applyFill="1" applyBorder="1" applyProtection="1">
      <protection locked="0"/>
    </xf>
    <xf numFmtId="0" fontId="0" fillId="16" borderId="20" xfId="0" applyFill="1" applyBorder="1" applyAlignment="1" applyProtection="1">
      <alignment horizontal="center" vertical="center"/>
      <protection locked="0"/>
    </xf>
    <xf numFmtId="2" fontId="0" fillId="16" borderId="20" xfId="0" applyNumberFormat="1" applyFill="1" applyBorder="1" applyAlignment="1" applyProtection="1">
      <alignment horizontal="center" vertical="center"/>
      <protection locked="0"/>
    </xf>
    <xf numFmtId="2" fontId="12" fillId="16" borderId="20" xfId="0" applyNumberFormat="1" applyFont="1" applyFill="1" applyBorder="1" applyAlignment="1" applyProtection="1">
      <alignment horizontal="center" vertical="center"/>
      <protection locked="0"/>
    </xf>
    <xf numFmtId="1" fontId="0" fillId="16" borderId="20" xfId="0" applyNumberFormat="1" applyFill="1" applyBorder="1" applyAlignment="1" applyProtection="1">
      <alignment horizontal="center" vertical="center"/>
      <protection locked="0"/>
    </xf>
    <xf numFmtId="49" fontId="0" fillId="16" borderId="20" xfId="0" applyNumberFormat="1" applyFill="1" applyBorder="1" applyAlignment="1" applyProtection="1">
      <alignment horizontal="center" vertical="center"/>
      <protection locked="0"/>
    </xf>
    <xf numFmtId="1" fontId="0" fillId="16" borderId="20" xfId="0" applyNumberFormat="1" applyFill="1" applyBorder="1" applyAlignment="1" applyProtection="1">
      <alignment horizontal="center"/>
      <protection locked="0"/>
    </xf>
    <xf numFmtId="1" fontId="12" fillId="16" borderId="20" xfId="0" applyNumberFormat="1" applyFont="1" applyFill="1" applyBorder="1" applyAlignment="1" applyProtection="1">
      <alignment horizontal="center" vertical="center"/>
      <protection locked="0"/>
    </xf>
    <xf numFmtId="167" fontId="12" fillId="16" borderId="20" xfId="0" applyNumberFormat="1" applyFont="1" applyFill="1" applyBorder="1" applyAlignment="1" applyProtection="1">
      <alignment horizontal="center" vertical="center"/>
      <protection locked="0"/>
    </xf>
    <xf numFmtId="0" fontId="0" fillId="16" borderId="20" xfId="0" applyFill="1" applyBorder="1" applyAlignment="1" applyProtection="1">
      <protection locked="0"/>
    </xf>
    <xf numFmtId="0" fontId="12" fillId="16" borderId="20" xfId="0" applyNumberFormat="1" applyFont="1" applyFill="1" applyBorder="1" applyAlignment="1" applyProtection="1">
      <alignment horizontal="center" vertical="center"/>
      <protection locked="0"/>
    </xf>
    <xf numFmtId="166" fontId="0" fillId="16" borderId="20" xfId="0" applyNumberFormat="1" applyFill="1" applyBorder="1" applyAlignment="1" applyProtection="1">
      <alignment horizontal="right" vertical="center"/>
      <protection locked="0"/>
    </xf>
    <xf numFmtId="165" fontId="0" fillId="0" borderId="0" xfId="0" applyNumberFormat="1" applyAlignment="1">
      <alignment vertical="center"/>
    </xf>
    <xf numFmtId="49" fontId="41" fillId="0" borderId="0" xfId="0" applyNumberFormat="1" applyFont="1" applyAlignment="1">
      <alignment horizontal="left" vertical="center"/>
    </xf>
    <xf numFmtId="0" fontId="0" fillId="0" borderId="0" xfId="0" applyAlignment="1"/>
    <xf numFmtId="165" fontId="34" fillId="0" borderId="0" xfId="0" applyNumberFormat="1" applyFont="1" applyBorder="1" applyAlignment="1">
      <alignment horizontal="center" vertical="center"/>
    </xf>
    <xf numFmtId="49" fontId="41" fillId="0" borderId="0" xfId="0" applyNumberFormat="1" applyFont="1" applyAlignment="1">
      <alignment horizontal="center" vertical="center"/>
    </xf>
    <xf numFmtId="168" fontId="0" fillId="0" borderId="0" xfId="0" applyNumberFormat="1" applyAlignment="1">
      <alignment horizontal="center" vertical="center"/>
    </xf>
    <xf numFmtId="0" fontId="44" fillId="0" borderId="0" xfId="0" applyFont="1" applyBorder="1" applyAlignment="1">
      <alignment horizontal="center" vertical="center"/>
    </xf>
    <xf numFmtId="165" fontId="36" fillId="0" borderId="0" xfId="0" applyNumberFormat="1" applyFont="1" applyFill="1" applyBorder="1" applyAlignment="1">
      <alignment horizontal="center" vertical="center"/>
    </xf>
    <xf numFmtId="0" fontId="39" fillId="0" borderId="0" xfId="0" applyFont="1" applyFill="1" applyBorder="1" applyAlignment="1">
      <alignment horizontal="left" vertical="center"/>
    </xf>
    <xf numFmtId="0" fontId="32" fillId="0" borderId="0" xfId="0" applyFont="1" applyBorder="1" applyAlignment="1">
      <alignment horizontal="center" vertical="center"/>
    </xf>
    <xf numFmtId="1" fontId="32" fillId="0" borderId="0" xfId="0" applyNumberFormat="1" applyFont="1" applyFill="1" applyBorder="1" applyAlignment="1">
      <alignment horizontal="center" vertical="center"/>
    </xf>
    <xf numFmtId="49" fontId="32" fillId="0" borderId="0" xfId="0" applyNumberFormat="1" applyFont="1" applyAlignment="1">
      <alignment horizontal="left" vertical="center"/>
    </xf>
    <xf numFmtId="0" fontId="36" fillId="0" borderId="0" xfId="0" applyFont="1" applyAlignment="1"/>
    <xf numFmtId="165" fontId="35" fillId="0" borderId="0" xfId="0" applyNumberFormat="1" applyFont="1" applyBorder="1" applyAlignment="1">
      <alignment horizontal="center" vertical="center"/>
    </xf>
    <xf numFmtId="49" fontId="32" fillId="0" borderId="0" xfId="0" applyNumberFormat="1" applyFont="1" applyAlignment="1">
      <alignment horizontal="center" vertical="center"/>
    </xf>
    <xf numFmtId="168" fontId="36" fillId="0" borderId="0" xfId="0" applyNumberFormat="1" applyFont="1" applyAlignment="1">
      <alignment horizontal="center" vertical="center"/>
    </xf>
    <xf numFmtId="165" fontId="0" fillId="20" borderId="20" xfId="0" applyNumberFormat="1" applyFill="1" applyBorder="1" applyAlignment="1" applyProtection="1">
      <alignment horizontal="center" vertical="center"/>
      <protection locked="0"/>
    </xf>
    <xf numFmtId="166" fontId="0" fillId="20" borderId="20" xfId="0" applyNumberFormat="1" applyFill="1" applyBorder="1" applyAlignment="1" applyProtection="1">
      <alignment horizontal="center"/>
      <protection locked="0"/>
    </xf>
    <xf numFmtId="0" fontId="0" fillId="20" borderId="20" xfId="0" applyFill="1" applyBorder="1" applyAlignment="1" applyProtection="1">
      <alignment horizontal="center" vertical="center"/>
      <protection locked="0"/>
    </xf>
    <xf numFmtId="0" fontId="12" fillId="20" borderId="20" xfId="0" applyFont="1" applyFill="1" applyBorder="1" applyAlignment="1" applyProtection="1">
      <alignment horizontal="center" vertical="center"/>
      <protection locked="0"/>
    </xf>
    <xf numFmtId="165" fontId="0" fillId="21" borderId="20" xfId="0" applyNumberFormat="1" applyFill="1" applyBorder="1" applyAlignment="1" applyProtection="1">
      <alignment horizontal="center" vertical="center"/>
      <protection locked="0"/>
    </xf>
    <xf numFmtId="0" fontId="0" fillId="21" borderId="20" xfId="0" applyFill="1" applyBorder="1" applyAlignment="1" applyProtection="1">
      <alignment horizontal="center" vertical="center"/>
      <protection locked="0"/>
    </xf>
    <xf numFmtId="166" fontId="0" fillId="21" borderId="19" xfId="0" applyNumberFormat="1" applyFill="1" applyBorder="1" applyAlignment="1" applyProtection="1">
      <alignment horizontal="center" vertical="center"/>
    </xf>
    <xf numFmtId="0" fontId="12" fillId="21" borderId="20" xfId="0" applyFont="1" applyFill="1" applyBorder="1" applyAlignment="1" applyProtection="1">
      <alignment horizontal="center" vertical="center"/>
      <protection locked="0"/>
    </xf>
    <xf numFmtId="2" fontId="0" fillId="21" borderId="20" xfId="0" applyNumberFormat="1" applyFill="1" applyBorder="1" applyAlignment="1" applyProtection="1">
      <alignment horizontal="center" vertical="center"/>
      <protection locked="0"/>
    </xf>
    <xf numFmtId="1" fontId="12" fillId="21" borderId="20" xfId="0" applyNumberFormat="1" applyFont="1" applyFill="1" applyBorder="1" applyAlignment="1" applyProtection="1">
      <alignment horizontal="center" vertical="center"/>
      <protection locked="0"/>
    </xf>
    <xf numFmtId="49" fontId="0" fillId="21" borderId="20" xfId="0" applyNumberFormat="1" applyFill="1" applyBorder="1" applyAlignment="1" applyProtection="1">
      <alignment horizontal="center" vertical="center"/>
      <protection locked="0"/>
    </xf>
    <xf numFmtId="1" fontId="41" fillId="21" borderId="20" xfId="0" applyNumberFormat="1" applyFont="1" applyFill="1" applyBorder="1" applyAlignment="1" applyProtection="1">
      <alignment horizontal="center" vertical="center"/>
      <protection locked="0"/>
    </xf>
    <xf numFmtId="168" fontId="0" fillId="21" borderId="20" xfId="0" applyNumberFormat="1" applyFill="1" applyBorder="1" applyAlignment="1" applyProtection="1">
      <alignment horizontal="center" vertical="center"/>
      <protection locked="0"/>
    </xf>
    <xf numFmtId="166" fontId="0" fillId="21" borderId="20" xfId="0" applyNumberFormat="1" applyFill="1" applyBorder="1" applyAlignment="1" applyProtection="1">
      <alignment horizontal="center"/>
      <protection locked="0"/>
    </xf>
    <xf numFmtId="0" fontId="0" fillId="21" borderId="20" xfId="0" applyFill="1" applyBorder="1" applyAlignment="1" applyProtection="1">
      <protection locked="0"/>
    </xf>
    <xf numFmtId="1" fontId="0" fillId="21" borderId="20" xfId="0" applyNumberFormat="1" applyFill="1" applyBorder="1" applyAlignment="1" applyProtection="1">
      <alignment horizontal="center" vertical="center"/>
      <protection locked="0"/>
    </xf>
    <xf numFmtId="0" fontId="0" fillId="21" borderId="20" xfId="0" applyFill="1" applyBorder="1" applyProtection="1">
      <protection locked="0"/>
    </xf>
    <xf numFmtId="0" fontId="0" fillId="0" borderId="0" xfId="0" applyFill="1" applyBorder="1"/>
    <xf numFmtId="169" fontId="0" fillId="0" borderId="0" xfId="0" applyNumberFormat="1" applyFill="1" applyBorder="1" applyAlignment="1">
      <alignment vertical="center"/>
    </xf>
    <xf numFmtId="0" fontId="12" fillId="0" borderId="0" xfId="0" applyFont="1" applyFill="1"/>
    <xf numFmtId="0" fontId="0" fillId="0" borderId="0" xfId="0" applyAlignment="1">
      <alignment horizontal="center"/>
    </xf>
    <xf numFmtId="14" fontId="0" fillId="0" borderId="0" xfId="0" applyNumberFormat="1" applyAlignment="1">
      <alignment horizontal="center" vertical="center"/>
    </xf>
    <xf numFmtId="2" fontId="0" fillId="0" borderId="0" xfId="0" applyNumberFormat="1" applyAlignment="1">
      <alignment horizontal="center"/>
    </xf>
    <xf numFmtId="0" fontId="36" fillId="0" borderId="0" xfId="0" applyFont="1" applyAlignment="1">
      <alignment horizontal="center"/>
    </xf>
    <xf numFmtId="14" fontId="36" fillId="0" borderId="0" xfId="0" applyNumberFormat="1" applyFont="1" applyAlignment="1">
      <alignment horizontal="center" vertical="center"/>
    </xf>
    <xf numFmtId="2" fontId="36" fillId="0" borderId="0" xfId="0" applyNumberFormat="1" applyFont="1" applyAlignment="1">
      <alignment horizontal="center"/>
    </xf>
    <xf numFmtId="165" fontId="36" fillId="0" borderId="0" xfId="0" applyNumberFormat="1" applyFont="1" applyAlignment="1">
      <alignment horizontal="center"/>
    </xf>
    <xf numFmtId="165" fontId="36" fillId="0" borderId="0" xfId="0" applyNumberFormat="1" applyFont="1"/>
    <xf numFmtId="165" fontId="32" fillId="0" borderId="0" xfId="0" applyNumberFormat="1" applyFont="1" applyFill="1" applyBorder="1" applyAlignment="1">
      <alignment horizontal="center" vertical="center" wrapText="1"/>
    </xf>
    <xf numFmtId="0" fontId="0" fillId="0" borderId="0" xfId="0" applyBorder="1"/>
    <xf numFmtId="0" fontId="0" fillId="0" borderId="0" xfId="0" applyBorder="1" applyProtection="1">
      <protection locked="0"/>
    </xf>
    <xf numFmtId="165" fontId="0" fillId="0" borderId="0" xfId="0" applyNumberFormat="1" applyBorder="1"/>
    <xf numFmtId="165" fontId="0" fillId="0" borderId="0" xfId="0" applyNumberFormat="1" applyBorder="1" applyAlignment="1" applyProtection="1">
      <alignment horizontal="center"/>
      <protection locked="0"/>
    </xf>
    <xf numFmtId="165" fontId="0" fillId="0" borderId="0" xfId="0" applyNumberFormat="1" applyBorder="1" applyAlignment="1">
      <alignment horizontal="center"/>
    </xf>
    <xf numFmtId="0" fontId="0" fillId="0" borderId="0" xfId="0" applyNumberFormat="1" applyAlignment="1">
      <alignment horizontal="center" vertical="center"/>
    </xf>
    <xf numFmtId="0" fontId="41" fillId="0" borderId="0" xfId="0" applyFont="1" applyAlignment="1">
      <alignment horizontal="center" vertical="center"/>
    </xf>
    <xf numFmtId="0" fontId="32" fillId="0" borderId="0" xfId="0" applyFont="1" applyFill="1" applyBorder="1" applyAlignment="1">
      <alignment vertical="center" wrapText="1"/>
    </xf>
    <xf numFmtId="0" fontId="35" fillId="0" borderId="0" xfId="0" applyFont="1" applyBorder="1" applyAlignment="1">
      <alignment vertical="center"/>
    </xf>
    <xf numFmtId="0" fontId="32" fillId="0" borderId="0" xfId="0" applyFont="1" applyFill="1" applyBorder="1" applyAlignment="1">
      <alignment horizontal="center" vertical="center" wrapText="1"/>
    </xf>
    <xf numFmtId="1" fontId="3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5" fillId="0" borderId="0" xfId="0" applyFont="1" applyFill="1" applyBorder="1" applyAlignment="1">
      <alignment horizontal="center" vertical="center"/>
    </xf>
    <xf numFmtId="1" fontId="35" fillId="0" borderId="0" xfId="0" applyNumberFormat="1" applyFont="1" applyFill="1" applyBorder="1" applyAlignment="1">
      <alignment horizontal="center" vertical="center"/>
    </xf>
    <xf numFmtId="165" fontId="35" fillId="0" borderId="0" xfId="0" applyNumberFormat="1" applyFont="1" applyFill="1" applyBorder="1" applyAlignment="1">
      <alignment horizontal="center" vertical="center"/>
    </xf>
    <xf numFmtId="0" fontId="36" fillId="0" borderId="0" xfId="0" applyNumberFormat="1" applyFont="1" applyAlignment="1">
      <alignment horizontal="center" vertical="center"/>
    </xf>
    <xf numFmtId="0" fontId="37" fillId="0" borderId="0" xfId="0" applyFont="1" applyFill="1" applyBorder="1" applyAlignment="1">
      <alignment wrapText="1"/>
    </xf>
    <xf numFmtId="49" fontId="48" fillId="0" borderId="0" xfId="0" applyNumberFormat="1" applyFont="1" applyFill="1" applyBorder="1" applyAlignment="1">
      <alignment horizontal="center" vertical="center" wrapText="1"/>
    </xf>
    <xf numFmtId="165" fontId="49" fillId="19" borderId="22" xfId="0" applyNumberFormat="1" applyFont="1" applyFill="1" applyBorder="1" applyAlignment="1">
      <alignment horizontal="center" vertical="center"/>
    </xf>
    <xf numFmtId="166" fontId="37" fillId="0" borderId="0" xfId="0" applyNumberFormat="1" applyFont="1" applyFill="1" applyBorder="1" applyAlignment="1">
      <alignment horizontal="center" vertical="center"/>
    </xf>
    <xf numFmtId="1" fontId="32" fillId="0" borderId="0" xfId="0" applyNumberFormat="1" applyFont="1" applyFill="1" applyBorder="1" applyAlignment="1" applyProtection="1">
      <alignment horizontal="center" vertical="center"/>
    </xf>
    <xf numFmtId="165" fontId="49" fillId="18" borderId="15" xfId="0" applyNumberFormat="1" applyFont="1" applyFill="1" applyBorder="1" applyAlignment="1">
      <alignment horizontal="center" vertical="center"/>
    </xf>
    <xf numFmtId="0" fontId="36" fillId="0" borderId="0" xfId="0" applyFont="1" applyBorder="1" applyAlignment="1">
      <alignment horizontal="center" vertical="center"/>
    </xf>
    <xf numFmtId="0" fontId="37" fillId="0" borderId="0" xfId="0" applyFont="1" applyFill="1" applyBorder="1" applyAlignment="1">
      <alignment horizontal="left" vertical="center"/>
    </xf>
    <xf numFmtId="0" fontId="32" fillId="0" borderId="0" xfId="0" applyFont="1" applyFill="1" applyBorder="1" applyAlignment="1"/>
    <xf numFmtId="166" fontId="32" fillId="0" borderId="0" xfId="0" applyNumberFormat="1" applyFont="1" applyFill="1" applyBorder="1" applyAlignment="1">
      <alignment horizontal="center"/>
    </xf>
    <xf numFmtId="0" fontId="32" fillId="0" borderId="0" xfId="0" applyNumberFormat="1" applyFont="1" applyAlignment="1">
      <alignment horizontal="center" vertical="center"/>
    </xf>
    <xf numFmtId="2" fontId="32" fillId="0" borderId="0" xfId="0" applyNumberFormat="1" applyFont="1" applyAlignment="1">
      <alignment horizontal="center" vertical="center"/>
    </xf>
    <xf numFmtId="0" fontId="32" fillId="0" borderId="0" xfId="0" applyFont="1" applyAlignment="1">
      <alignment horizontal="center"/>
    </xf>
    <xf numFmtId="1" fontId="32" fillId="0" borderId="0" xfId="0" applyNumberFormat="1" applyFont="1" applyAlignment="1">
      <alignment horizontal="center" vertical="center"/>
    </xf>
    <xf numFmtId="165" fontId="45" fillId="19" borderId="17" xfId="0" applyNumberFormat="1" applyFont="1" applyFill="1" applyBorder="1" applyAlignment="1">
      <alignment horizontal="center" vertical="center" wrapText="1"/>
    </xf>
    <xf numFmtId="0" fontId="45" fillId="19" borderId="12" xfId="0" applyFont="1" applyFill="1" applyBorder="1" applyAlignment="1">
      <alignment horizontal="center" vertical="center" wrapText="1"/>
    </xf>
    <xf numFmtId="166" fontId="45" fillId="19" borderId="12" xfId="0" applyNumberFormat="1" applyFont="1" applyFill="1" applyBorder="1" applyAlignment="1">
      <alignment horizontal="center" vertical="center" wrapText="1"/>
    </xf>
    <xf numFmtId="0" fontId="45" fillId="19" borderId="12" xfId="0" applyNumberFormat="1" applyFont="1" applyFill="1" applyBorder="1" applyAlignment="1">
      <alignment horizontal="center" vertical="center" wrapText="1"/>
    </xf>
    <xf numFmtId="2" fontId="45" fillId="19" borderId="12" xfId="0" applyNumberFormat="1" applyFont="1" applyFill="1" applyBorder="1" applyAlignment="1">
      <alignment horizontal="center" vertical="center" wrapText="1"/>
    </xf>
    <xf numFmtId="2" fontId="50" fillId="19" borderId="12" xfId="0" applyNumberFormat="1" applyFont="1" applyFill="1" applyBorder="1" applyAlignment="1">
      <alignment horizontal="center" vertical="center" wrapText="1"/>
    </xf>
    <xf numFmtId="2" fontId="50" fillId="19" borderId="18" xfId="0" applyNumberFormat="1" applyFont="1" applyFill="1" applyBorder="1" applyAlignment="1">
      <alignment horizontal="center" vertical="center" wrapText="1"/>
    </xf>
    <xf numFmtId="167" fontId="45" fillId="19" borderId="12" xfId="0" applyNumberFormat="1" applyFont="1" applyFill="1" applyBorder="1" applyAlignment="1">
      <alignment horizontal="center" vertical="center" wrapText="1"/>
    </xf>
    <xf numFmtId="2" fontId="12" fillId="18" borderId="19" xfId="0" applyNumberFormat="1" applyFont="1" applyFill="1" applyBorder="1" applyAlignment="1" applyProtection="1">
      <alignment horizontal="center" vertical="center" wrapText="1"/>
      <protection locked="0"/>
    </xf>
    <xf numFmtId="1" fontId="12" fillId="18" borderId="19" xfId="0" applyNumberFormat="1" applyFont="1" applyFill="1" applyBorder="1" applyAlignment="1" applyProtection="1">
      <alignment horizontal="center" vertical="center" wrapText="1"/>
      <protection locked="0"/>
    </xf>
    <xf numFmtId="1" fontId="41" fillId="18" borderId="19" xfId="0" applyNumberFormat="1" applyFont="1" applyFill="1" applyBorder="1" applyAlignment="1" applyProtection="1">
      <alignment horizontal="center" vertical="center" wrapText="1"/>
      <protection locked="0"/>
    </xf>
    <xf numFmtId="165" fontId="12" fillId="18" borderId="20" xfId="0" applyNumberFormat="1" applyFont="1" applyFill="1" applyBorder="1" applyAlignment="1" applyProtection="1">
      <alignment horizontal="center" vertical="center" wrapText="1"/>
      <protection locked="0"/>
    </xf>
    <xf numFmtId="0" fontId="12" fillId="18" borderId="20" xfId="0" applyFont="1" applyFill="1" applyBorder="1" applyAlignment="1" applyProtection="1">
      <alignment horizontal="left" vertical="center" wrapText="1"/>
      <protection locked="0"/>
    </xf>
    <xf numFmtId="166" fontId="12" fillId="18" borderId="20" xfId="0" applyNumberFormat="1" applyFont="1" applyFill="1" applyBorder="1" applyAlignment="1" applyProtection="1">
      <alignment horizontal="center" vertical="center" wrapText="1"/>
    </xf>
    <xf numFmtId="0" fontId="12" fillId="18" borderId="20" xfId="0" applyFont="1" applyFill="1" applyBorder="1" applyAlignment="1" applyProtection="1">
      <alignment horizontal="center" vertical="center" wrapText="1"/>
      <protection locked="0"/>
    </xf>
    <xf numFmtId="0" fontId="12" fillId="18" borderId="20" xfId="0" applyNumberFormat="1" applyFont="1" applyFill="1" applyBorder="1" applyAlignment="1" applyProtection="1">
      <alignment horizontal="center" vertical="center" wrapText="1"/>
      <protection locked="0"/>
    </xf>
    <xf numFmtId="2" fontId="12" fillId="18" borderId="20" xfId="0" applyNumberFormat="1" applyFont="1" applyFill="1" applyBorder="1" applyAlignment="1" applyProtection="1">
      <alignment horizontal="center" vertical="center" wrapText="1"/>
      <protection locked="0"/>
    </xf>
    <xf numFmtId="1" fontId="12" fillId="18" borderId="20" xfId="0" applyNumberFormat="1" applyFont="1" applyFill="1" applyBorder="1" applyAlignment="1" applyProtection="1">
      <alignment horizontal="center" vertical="center" wrapText="1"/>
      <protection locked="0"/>
    </xf>
    <xf numFmtId="49" fontId="0" fillId="18" borderId="20" xfId="0" applyNumberFormat="1" applyFill="1" applyBorder="1" applyAlignment="1" applyProtection="1">
      <alignment horizontal="center" vertical="center"/>
      <protection locked="0"/>
    </xf>
    <xf numFmtId="167" fontId="0" fillId="18" borderId="20" xfId="0" applyNumberFormat="1" applyFill="1" applyBorder="1" applyAlignment="1" applyProtection="1">
      <alignment horizontal="center" vertical="center"/>
      <protection locked="0"/>
    </xf>
    <xf numFmtId="0" fontId="0" fillId="18" borderId="20" xfId="0" applyFill="1" applyBorder="1" applyProtection="1">
      <protection locked="0"/>
    </xf>
    <xf numFmtId="49" fontId="12" fillId="18" borderId="20" xfId="0" applyNumberFormat="1" applyFont="1" applyFill="1" applyBorder="1" applyAlignment="1" applyProtection="1">
      <alignment horizontal="center" vertical="center" wrapText="1"/>
      <protection locked="0"/>
    </xf>
    <xf numFmtId="49" fontId="0" fillId="18" borderId="20" xfId="0" applyNumberFormat="1" applyFill="1" applyBorder="1" applyAlignment="1" applyProtection="1">
      <alignment horizontal="center" vertical="center" wrapText="1"/>
      <protection locked="0"/>
    </xf>
    <xf numFmtId="49" fontId="36" fillId="18" borderId="20" xfId="0" applyNumberFormat="1" applyFont="1" applyFill="1" applyBorder="1" applyAlignment="1" applyProtection="1">
      <alignment horizontal="center" vertical="center"/>
      <protection locked="0"/>
    </xf>
    <xf numFmtId="49" fontId="12" fillId="18" borderId="20" xfId="0" applyNumberFormat="1" applyFont="1" applyFill="1" applyBorder="1" applyAlignment="1" applyProtection="1">
      <alignment horizontal="center" vertical="center"/>
      <protection locked="0"/>
    </xf>
    <xf numFmtId="0" fontId="12" fillId="18" borderId="23" xfId="0" applyFont="1" applyFill="1" applyBorder="1" applyAlignment="1" applyProtection="1">
      <alignment horizontal="left" vertical="center" wrapText="1"/>
      <protection locked="0"/>
    </xf>
    <xf numFmtId="0" fontId="0" fillId="18" borderId="20" xfId="0" applyFill="1" applyBorder="1" applyAlignment="1" applyProtection="1">
      <alignment horizontal="left"/>
      <protection locked="0"/>
    </xf>
    <xf numFmtId="0" fontId="0" fillId="18" borderId="0" xfId="0" applyFill="1"/>
    <xf numFmtId="2" fontId="12" fillId="18" borderId="21" xfId="0" applyNumberFormat="1" applyFont="1" applyFill="1" applyBorder="1" applyAlignment="1" applyProtection="1">
      <alignment horizontal="center" vertical="center" wrapText="1"/>
      <protection locked="0"/>
    </xf>
    <xf numFmtId="0" fontId="0" fillId="18" borderId="20" xfId="0" applyFill="1" applyBorder="1" applyAlignment="1" applyProtection="1">
      <alignment vertical="center"/>
      <protection locked="0"/>
    </xf>
    <xf numFmtId="165" fontId="0" fillId="18" borderId="20" xfId="0" applyNumberFormat="1" applyFill="1" applyBorder="1" applyAlignment="1" applyProtection="1">
      <alignment horizontal="center"/>
      <protection locked="0"/>
    </xf>
    <xf numFmtId="0" fontId="0" fillId="18" borderId="20" xfId="0" applyFill="1" applyBorder="1" applyAlignment="1" applyProtection="1">
      <alignment horizontal="center"/>
      <protection locked="0"/>
    </xf>
    <xf numFmtId="0" fontId="12" fillId="18" borderId="20" xfId="0" applyFont="1" applyFill="1" applyBorder="1" applyAlignment="1" applyProtection="1">
      <alignment horizontal="center" vertical="center"/>
      <protection locked="0"/>
    </xf>
    <xf numFmtId="0" fontId="12" fillId="18" borderId="20" xfId="0" applyNumberFormat="1" applyFont="1" applyFill="1" applyBorder="1" applyAlignment="1" applyProtection="1">
      <alignment horizontal="center" vertical="center"/>
      <protection locked="0"/>
    </xf>
    <xf numFmtId="2" fontId="12" fillId="18" borderId="20" xfId="0" applyNumberFormat="1" applyFont="1" applyFill="1" applyBorder="1" applyAlignment="1" applyProtection="1">
      <alignment horizontal="center" vertical="center"/>
      <protection locked="0"/>
    </xf>
    <xf numFmtId="1" fontId="0" fillId="18" borderId="20" xfId="0" applyNumberFormat="1" applyFill="1" applyBorder="1" applyAlignment="1" applyProtection="1">
      <alignment horizontal="center" vertical="center"/>
      <protection locked="0"/>
    </xf>
    <xf numFmtId="0" fontId="0" fillId="18" borderId="20" xfId="0" applyFill="1" applyBorder="1" applyAlignment="1" applyProtection="1">
      <alignment horizontal="center" vertical="center"/>
      <protection locked="0"/>
    </xf>
    <xf numFmtId="16" fontId="12" fillId="18" borderId="20" xfId="0" applyNumberFormat="1" applyFont="1" applyFill="1" applyBorder="1" applyAlignment="1" applyProtection="1">
      <alignment horizontal="center" vertical="center" wrapText="1"/>
      <protection locked="0"/>
    </xf>
    <xf numFmtId="0" fontId="0" fillId="18" borderId="20" xfId="0" applyNumberFormat="1" applyFill="1" applyBorder="1" applyAlignment="1" applyProtection="1">
      <alignment horizontal="center" vertical="center"/>
      <protection locked="0"/>
    </xf>
    <xf numFmtId="2" fontId="0" fillId="18" borderId="20" xfId="0" applyNumberFormat="1" applyFill="1" applyBorder="1" applyAlignment="1" applyProtection="1">
      <alignment horizontal="center" vertical="center"/>
      <protection locked="0"/>
    </xf>
    <xf numFmtId="16" fontId="0" fillId="18" borderId="20" xfId="0" applyNumberFormat="1" applyFill="1" applyBorder="1" applyAlignment="1" applyProtection="1">
      <alignment horizontal="center"/>
      <protection locked="0"/>
    </xf>
    <xf numFmtId="165" fontId="12" fillId="18" borderId="20" xfId="0" applyNumberFormat="1" applyFont="1" applyFill="1" applyBorder="1" applyAlignment="1" applyProtection="1">
      <alignment horizontal="left" vertical="center"/>
      <protection locked="0"/>
    </xf>
    <xf numFmtId="0" fontId="12" fillId="18" borderId="20" xfId="0" applyFont="1" applyFill="1" applyBorder="1" applyAlignment="1" applyProtection="1">
      <alignment horizontal="left"/>
      <protection locked="0"/>
    </xf>
    <xf numFmtId="0" fontId="12" fillId="18" borderId="20" xfId="0" applyFont="1" applyFill="1" applyBorder="1" applyAlignment="1" applyProtection="1">
      <alignment horizontal="left" vertical="center"/>
      <protection locked="0"/>
    </xf>
    <xf numFmtId="0" fontId="12" fillId="18" borderId="20" xfId="0" applyNumberFormat="1" applyFont="1" applyFill="1" applyBorder="1" applyAlignment="1" applyProtection="1">
      <alignment horizontal="left" vertical="center"/>
      <protection locked="0"/>
    </xf>
    <xf numFmtId="2" fontId="12" fillId="18" borderId="20" xfId="0" applyNumberFormat="1" applyFont="1" applyFill="1" applyBorder="1" applyAlignment="1" applyProtection="1">
      <alignment horizontal="left" vertical="center"/>
      <protection locked="0"/>
    </xf>
    <xf numFmtId="165" fontId="0" fillId="18" borderId="20" xfId="0" applyNumberFormat="1" applyFill="1" applyBorder="1" applyAlignment="1" applyProtection="1">
      <alignment horizontal="center" vertical="center"/>
      <protection locked="0"/>
    </xf>
    <xf numFmtId="0" fontId="12" fillId="18" borderId="20" xfId="0" applyFont="1" applyFill="1" applyBorder="1" applyAlignment="1" applyProtection="1">
      <alignment horizontal="center"/>
      <protection locked="0"/>
    </xf>
    <xf numFmtId="1" fontId="12" fillId="18" borderId="20" xfId="0" applyNumberFormat="1" applyFont="1" applyFill="1" applyBorder="1" applyAlignment="1" applyProtection="1">
      <alignment horizontal="center" vertical="center"/>
      <protection locked="0"/>
    </xf>
    <xf numFmtId="165" fontId="0" fillId="18" borderId="20" xfId="0" applyNumberFormat="1" applyFill="1" applyBorder="1" applyProtection="1">
      <protection locked="0"/>
    </xf>
    <xf numFmtId="2" fontId="41" fillId="18" borderId="20" xfId="0" applyNumberFormat="1" applyFont="1" applyFill="1" applyBorder="1" applyAlignment="1" applyProtection="1">
      <alignment horizontal="center" vertical="center"/>
      <protection locked="0"/>
    </xf>
    <xf numFmtId="0" fontId="32" fillId="0" borderId="0" xfId="0" applyFont="1" applyFill="1" applyBorder="1" applyAlignment="1">
      <alignment horizontal="center" vertical="center"/>
    </xf>
    <xf numFmtId="165" fontId="32" fillId="23" borderId="24" xfId="0" applyNumberFormat="1" applyFont="1" applyFill="1" applyBorder="1" applyAlignment="1">
      <alignment horizontal="center" vertical="center"/>
    </xf>
    <xf numFmtId="0" fontId="32" fillId="23" borderId="25" xfId="0" applyFont="1" applyFill="1" applyBorder="1" applyAlignment="1">
      <alignment horizontal="center" vertical="center"/>
    </xf>
    <xf numFmtId="166" fontId="32" fillId="23" borderId="25" xfId="0" applyNumberFormat="1" applyFont="1" applyFill="1" applyBorder="1" applyAlignment="1">
      <alignment horizontal="center" vertical="center" wrapText="1"/>
    </xf>
    <xf numFmtId="0" fontId="32" fillId="23" borderId="25" xfId="0" applyFont="1" applyFill="1" applyBorder="1" applyAlignment="1">
      <alignment horizontal="center" vertical="center" wrapText="1"/>
    </xf>
    <xf numFmtId="165" fontId="12" fillId="0" borderId="20" xfId="0" applyNumberFormat="1" applyFont="1" applyFill="1" applyBorder="1" applyAlignment="1" applyProtection="1">
      <alignment horizontal="center" vertical="center"/>
      <protection locked="0"/>
    </xf>
    <xf numFmtId="0" fontId="12" fillId="0" borderId="20" xfId="0" applyFont="1" applyFill="1" applyBorder="1" applyAlignment="1" applyProtection="1">
      <alignment horizontal="left" vertical="center"/>
      <protection locked="0"/>
    </xf>
    <xf numFmtId="0" fontId="12" fillId="0" borderId="20"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49" fontId="0" fillId="0" borderId="20" xfId="0" applyNumberFormat="1" applyFill="1" applyBorder="1" applyAlignment="1" applyProtection="1">
      <alignment horizontal="center" vertical="center"/>
      <protection locked="0"/>
    </xf>
    <xf numFmtId="49" fontId="12" fillId="0" borderId="20" xfId="0" applyNumberFormat="1" applyFont="1" applyFill="1" applyBorder="1" applyAlignment="1" applyProtection="1">
      <alignment horizontal="center" vertical="center"/>
      <protection locked="0"/>
    </xf>
    <xf numFmtId="49" fontId="41" fillId="0" borderId="20" xfId="0" applyNumberFormat="1" applyFont="1" applyFill="1" applyBorder="1" applyAlignment="1" applyProtection="1">
      <alignment horizontal="center" vertical="center"/>
      <protection locked="0"/>
    </xf>
    <xf numFmtId="165" fontId="0" fillId="0" borderId="20" xfId="0" applyNumberFormat="1" applyFill="1" applyBorder="1" applyAlignment="1" applyProtection="1">
      <alignment horizontal="center" vertical="center"/>
      <protection locked="0"/>
    </xf>
    <xf numFmtId="166" fontId="0" fillId="0" borderId="20" xfId="0" applyNumberFormat="1" applyFill="1" applyBorder="1" applyAlignment="1" applyProtection="1">
      <alignment horizontal="center"/>
      <protection locked="0"/>
    </xf>
    <xf numFmtId="1" fontId="0" fillId="0" borderId="20" xfId="0" applyNumberFormat="1" applyFill="1" applyBorder="1" applyAlignment="1" applyProtection="1">
      <alignment horizontal="center" vertical="center"/>
      <protection locked="0"/>
    </xf>
    <xf numFmtId="1" fontId="12" fillId="0" borderId="20" xfId="0" applyNumberFormat="1" applyFont="1" applyFill="1" applyBorder="1" applyAlignment="1" applyProtection="1">
      <alignment horizontal="center" vertical="center"/>
      <protection locked="0"/>
    </xf>
    <xf numFmtId="166" fontId="12" fillId="0" borderId="20" xfId="0" applyNumberFormat="1" applyFont="1" applyFill="1" applyBorder="1" applyAlignment="1" applyProtection="1">
      <alignment horizontal="center" vertical="center"/>
      <protection locked="0"/>
    </xf>
    <xf numFmtId="165" fontId="0" fillId="0" borderId="20" xfId="0" applyNumberFormat="1" applyFill="1" applyBorder="1" applyAlignment="1" applyProtection="1">
      <alignment horizontal="center"/>
      <protection locked="0"/>
    </xf>
    <xf numFmtId="166" fontId="0" fillId="0" borderId="20" xfId="0" applyNumberFormat="1" applyFill="1" applyBorder="1" applyAlignment="1" applyProtection="1">
      <alignment horizontal="center" vertical="center"/>
      <protection locked="0"/>
    </xf>
    <xf numFmtId="1" fontId="12" fillId="0" borderId="23"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left" vertical="center"/>
      <protection locked="0"/>
    </xf>
    <xf numFmtId="166" fontId="12" fillId="0" borderId="20" xfId="0" applyNumberFormat="1" applyFont="1" applyFill="1" applyBorder="1" applyAlignment="1" applyProtection="1">
      <alignment horizontal="center"/>
      <protection locked="0"/>
    </xf>
    <xf numFmtId="169" fontId="0" fillId="0" borderId="20" xfId="0" applyNumberFormat="1" applyFill="1" applyBorder="1" applyAlignment="1">
      <alignment vertical="center"/>
    </xf>
    <xf numFmtId="169" fontId="0" fillId="0" borderId="20" xfId="0" applyNumberFormat="1" applyFill="1" applyBorder="1" applyAlignment="1" applyProtection="1">
      <alignment horizontal="center" vertical="center"/>
      <protection locked="0"/>
    </xf>
    <xf numFmtId="0" fontId="0" fillId="0" borderId="20" xfId="0" applyFill="1" applyBorder="1" applyProtection="1">
      <protection locked="0"/>
    </xf>
    <xf numFmtId="0" fontId="12" fillId="0" borderId="0" xfId="0" applyFont="1" applyFill="1" applyAlignment="1">
      <alignment horizontal="center"/>
    </xf>
    <xf numFmtId="0" fontId="12" fillId="20" borderId="20" xfId="0" applyFont="1" applyFill="1" applyBorder="1" applyProtection="1">
      <protection locked="0"/>
    </xf>
    <xf numFmtId="49" fontId="12" fillId="20" borderId="20" xfId="0" applyNumberFormat="1" applyFont="1" applyFill="1" applyBorder="1" applyAlignment="1" applyProtection="1">
      <alignment horizontal="left"/>
      <protection locked="0"/>
    </xf>
    <xf numFmtId="0" fontId="52" fillId="0" borderId="0" xfId="0" applyFont="1" applyAlignment="1">
      <alignment horizontal="center" vertical="center"/>
    </xf>
    <xf numFmtId="0" fontId="33" fillId="0" borderId="0" xfId="0" applyFont="1" applyAlignment="1">
      <alignment horizontal="center" vertical="center"/>
    </xf>
    <xf numFmtId="165" fontId="33" fillId="0" borderId="0" xfId="0" applyNumberFormat="1" applyFont="1" applyAlignment="1">
      <alignment horizontal="center" vertical="center"/>
    </xf>
    <xf numFmtId="165" fontId="0" fillId="0" borderId="20" xfId="0" applyNumberFormat="1" applyBorder="1" applyAlignment="1">
      <alignment horizontal="center" vertical="center"/>
    </xf>
    <xf numFmtId="0" fontId="0" fillId="0" borderId="20" xfId="0" applyBorder="1" applyAlignment="1">
      <alignment horizontal="center" vertical="center"/>
    </xf>
    <xf numFmtId="0" fontId="0" fillId="0" borderId="20" xfId="0" applyBorder="1"/>
    <xf numFmtId="0" fontId="42" fillId="0" borderId="0" xfId="0" applyFont="1" applyFill="1" applyBorder="1" applyAlignment="1">
      <alignment horizontal="center" vertical="center" wrapText="1"/>
    </xf>
    <xf numFmtId="0" fontId="43" fillId="0" borderId="0" xfId="0" applyFont="1" applyFill="1" applyBorder="1" applyAlignment="1">
      <alignment horizontal="center" vertical="center"/>
    </xf>
    <xf numFmtId="0" fontId="26" fillId="25" borderId="10" xfId="0" applyFont="1" applyFill="1" applyBorder="1" applyAlignment="1">
      <alignment horizontal="center" vertical="center"/>
    </xf>
    <xf numFmtId="2" fontId="26" fillId="25" borderId="10" xfId="0" applyNumberFormat="1" applyFont="1" applyFill="1" applyBorder="1" applyAlignment="1">
      <alignment horizontal="center" vertical="center"/>
    </xf>
    <xf numFmtId="0" fontId="26" fillId="26" borderId="10" xfId="0" applyFont="1" applyFill="1" applyBorder="1" applyAlignment="1">
      <alignment horizontal="center" vertical="center"/>
    </xf>
    <xf numFmtId="2" fontId="26" fillId="26" borderId="10" xfId="0" applyNumberFormat="1" applyFont="1" applyFill="1" applyBorder="1" applyAlignment="1">
      <alignment horizontal="center" vertical="center"/>
    </xf>
    <xf numFmtId="164" fontId="26" fillId="26" borderId="10" xfId="0" applyNumberFormat="1" applyFont="1" applyFill="1" applyBorder="1" applyAlignment="1">
      <alignment horizontal="center" vertical="center"/>
    </xf>
    <xf numFmtId="1" fontId="26" fillId="16" borderId="30" xfId="0" applyNumberFormat="1" applyFont="1" applyFill="1" applyBorder="1" applyAlignment="1">
      <alignment horizontal="center" vertical="center"/>
    </xf>
    <xf numFmtId="165" fontId="35" fillId="17" borderId="31" xfId="0" applyNumberFormat="1" applyFont="1" applyFill="1" applyBorder="1" applyAlignment="1">
      <alignment horizontal="center" vertical="center"/>
    </xf>
    <xf numFmtId="1" fontId="58" fillId="27" borderId="33" xfId="0" applyNumberFormat="1" applyFont="1" applyFill="1" applyBorder="1" applyAlignment="1">
      <alignment horizontal="center" vertical="center"/>
    </xf>
    <xf numFmtId="2" fontId="58" fillId="27" borderId="33" xfId="0" applyNumberFormat="1" applyFont="1" applyFill="1" applyBorder="1" applyAlignment="1">
      <alignment horizontal="center" vertical="center"/>
    </xf>
    <xf numFmtId="1" fontId="0" fillId="0" borderId="0" xfId="0" applyNumberFormat="1"/>
    <xf numFmtId="1" fontId="33" fillId="0" borderId="0" xfId="0" applyNumberFormat="1" applyFont="1" applyAlignment="1">
      <alignment vertical="center"/>
    </xf>
    <xf numFmtId="1" fontId="32" fillId="17" borderId="12" xfId="0" applyNumberFormat="1" applyFont="1" applyFill="1" applyBorder="1" applyAlignment="1">
      <alignment horizontal="center" vertical="center" wrapText="1"/>
    </xf>
    <xf numFmtId="1" fontId="0" fillId="0" borderId="0" xfId="0" applyNumberFormat="1" applyAlignment="1">
      <alignment horizontal="right" vertical="center"/>
    </xf>
    <xf numFmtId="1" fontId="0" fillId="0" borderId="0" xfId="0" applyNumberFormat="1" applyAlignment="1">
      <alignment horizontal="center"/>
    </xf>
    <xf numFmtId="1" fontId="36" fillId="0" borderId="0" xfId="0" applyNumberFormat="1" applyFont="1" applyAlignment="1">
      <alignment horizontal="center"/>
    </xf>
    <xf numFmtId="166" fontId="32" fillId="22" borderId="12" xfId="0" applyNumberFormat="1" applyFont="1" applyFill="1" applyBorder="1" applyAlignment="1">
      <alignment horizontal="center" vertical="center" wrapText="1"/>
    </xf>
    <xf numFmtId="0" fontId="32" fillId="22" borderId="12" xfId="0" applyFont="1" applyFill="1" applyBorder="1" applyAlignment="1">
      <alignment horizontal="center" vertical="center" wrapText="1"/>
    </xf>
    <xf numFmtId="1" fontId="32" fillId="22" borderId="12" xfId="0" applyNumberFormat="1" applyFont="1" applyFill="1" applyBorder="1" applyAlignment="1">
      <alignment horizontal="center" vertical="center" wrapText="1"/>
    </xf>
    <xf numFmtId="2" fontId="40" fillId="22" borderId="12" xfId="0" applyNumberFormat="1" applyFont="1" applyFill="1" applyBorder="1" applyAlignment="1">
      <alignment horizontal="center" vertical="center" wrapText="1"/>
    </xf>
    <xf numFmtId="2" fontId="40" fillId="22" borderId="18" xfId="0" applyNumberFormat="1" applyFont="1" applyFill="1" applyBorder="1" applyAlignment="1">
      <alignment horizontal="center" vertical="center" wrapText="1"/>
    </xf>
    <xf numFmtId="49" fontId="36" fillId="22" borderId="34" xfId="0" applyNumberFormat="1" applyFont="1" applyFill="1" applyBorder="1" applyAlignment="1">
      <alignment horizontal="center" vertical="center" wrapText="1"/>
    </xf>
    <xf numFmtId="14" fontId="32" fillId="22" borderId="25" xfId="0" applyNumberFormat="1" applyFont="1" applyFill="1" applyBorder="1" applyAlignment="1">
      <alignment horizontal="center" vertical="center" wrapText="1"/>
    </xf>
    <xf numFmtId="0" fontId="0" fillId="20" borderId="19" xfId="0" applyFill="1" applyBorder="1" applyProtection="1">
      <protection locked="0"/>
    </xf>
    <xf numFmtId="165" fontId="0" fillId="20" borderId="19" xfId="0" applyNumberFormat="1" applyFill="1" applyBorder="1" applyAlignment="1" applyProtection="1">
      <alignment horizontal="center"/>
      <protection locked="0"/>
    </xf>
    <xf numFmtId="0" fontId="41" fillId="20" borderId="25" xfId="0" applyFont="1" applyFill="1" applyBorder="1" applyAlignment="1" applyProtection="1">
      <alignment horizontal="center" vertical="center"/>
      <protection locked="0"/>
    </xf>
    <xf numFmtId="0" fontId="0" fillId="20" borderId="20" xfId="0" applyFill="1" applyBorder="1" applyAlignment="1" applyProtection="1">
      <alignment horizontal="center"/>
      <protection locked="0"/>
    </xf>
    <xf numFmtId="2" fontId="0" fillId="20" borderId="20" xfId="0" applyNumberFormat="1" applyFill="1" applyBorder="1" applyAlignment="1" applyProtection="1">
      <alignment horizontal="center"/>
      <protection locked="0"/>
    </xf>
    <xf numFmtId="165" fontId="0" fillId="20" borderId="20" xfId="0" applyNumberFormat="1" applyFill="1" applyBorder="1" applyAlignment="1" applyProtection="1">
      <alignment horizontal="center"/>
      <protection locked="0"/>
    </xf>
    <xf numFmtId="0" fontId="0" fillId="20" borderId="20" xfId="0" applyFill="1" applyBorder="1" applyProtection="1">
      <protection locked="0"/>
    </xf>
    <xf numFmtId="49" fontId="0" fillId="20" borderId="20" xfId="0" applyNumberFormat="1" applyFill="1" applyBorder="1" applyProtection="1">
      <protection locked="0"/>
    </xf>
    <xf numFmtId="14" fontId="0" fillId="20" borderId="20" xfId="0" applyNumberFormat="1" applyFill="1" applyBorder="1" applyProtection="1">
      <protection locked="0"/>
    </xf>
    <xf numFmtId="165" fontId="0" fillId="20" borderId="11" xfId="0" applyNumberFormat="1" applyFill="1" applyBorder="1" applyAlignment="1" applyProtection="1">
      <alignment horizontal="center"/>
      <protection locked="0"/>
    </xf>
    <xf numFmtId="14" fontId="0" fillId="20" borderId="19" xfId="0" applyNumberFormat="1" applyFill="1" applyBorder="1" applyProtection="1">
      <protection locked="0"/>
    </xf>
    <xf numFmtId="0" fontId="0" fillId="20" borderId="20" xfId="0" applyFill="1" applyBorder="1"/>
    <xf numFmtId="165" fontId="59" fillId="22" borderId="31" xfId="0" applyNumberFormat="1" applyFont="1" applyFill="1" applyBorder="1" applyAlignment="1">
      <alignment horizontal="center" vertical="center"/>
    </xf>
    <xf numFmtId="165" fontId="59" fillId="20" borderId="15" xfId="0" applyNumberFormat="1" applyFont="1" applyFill="1" applyBorder="1" applyAlignment="1">
      <alignment horizontal="center" vertical="center"/>
    </xf>
    <xf numFmtId="0" fontId="32" fillId="0" borderId="0" xfId="0" applyFont="1"/>
    <xf numFmtId="0" fontId="0" fillId="28" borderId="20" xfId="0" applyFill="1" applyBorder="1"/>
    <xf numFmtId="0" fontId="32" fillId="29" borderId="20" xfId="0" applyFont="1" applyFill="1" applyBorder="1" applyAlignment="1">
      <alignment horizontal="center" vertical="center" wrapText="1"/>
    </xf>
    <xf numFmtId="0" fontId="26" fillId="28" borderId="10" xfId="0" applyFont="1" applyFill="1" applyBorder="1"/>
    <xf numFmtId="165" fontId="32" fillId="24" borderId="17" xfId="0" applyNumberFormat="1" applyFont="1" applyFill="1" applyBorder="1" applyAlignment="1">
      <alignment horizontal="center" vertical="center"/>
    </xf>
    <xf numFmtId="0" fontId="32" fillId="24" borderId="12" xfId="0" applyFont="1" applyFill="1" applyBorder="1" applyAlignment="1">
      <alignment horizontal="center" vertical="center"/>
    </xf>
    <xf numFmtId="166" fontId="32" fillId="24" borderId="12" xfId="0" applyNumberFormat="1" applyFont="1" applyFill="1" applyBorder="1" applyAlignment="1">
      <alignment horizontal="center" vertical="center" wrapText="1"/>
    </xf>
    <xf numFmtId="0" fontId="32" fillId="24" borderId="12" xfId="0" applyFont="1" applyFill="1" applyBorder="1" applyAlignment="1">
      <alignment horizontal="center" vertical="center" wrapText="1"/>
    </xf>
    <xf numFmtId="2" fontId="32" fillId="24" borderId="12" xfId="0" applyNumberFormat="1" applyFont="1" applyFill="1" applyBorder="1" applyAlignment="1">
      <alignment horizontal="center" vertical="center" wrapText="1"/>
    </xf>
    <xf numFmtId="2" fontId="40" fillId="24" borderId="12" xfId="0" applyNumberFormat="1" applyFont="1" applyFill="1" applyBorder="1" applyAlignment="1">
      <alignment horizontal="center" vertical="center" wrapText="1"/>
    </xf>
    <xf numFmtId="2" fontId="40" fillId="24" borderId="18" xfId="0" applyNumberFormat="1" applyFont="1" applyFill="1" applyBorder="1" applyAlignment="1">
      <alignment horizontal="center" vertical="center" wrapText="1"/>
    </xf>
    <xf numFmtId="165" fontId="0" fillId="30" borderId="20" xfId="0" applyNumberFormat="1" applyFill="1" applyBorder="1" applyAlignment="1" applyProtection="1">
      <alignment horizontal="center" vertical="center"/>
      <protection locked="0"/>
    </xf>
    <xf numFmtId="0" fontId="0" fillId="30" borderId="20" xfId="0" applyFill="1" applyBorder="1" applyProtection="1">
      <protection locked="0"/>
    </xf>
    <xf numFmtId="0" fontId="0" fillId="30" borderId="20" xfId="0" applyFill="1" applyBorder="1" applyAlignment="1" applyProtection="1">
      <alignment horizontal="center" vertical="center"/>
      <protection locked="0"/>
    </xf>
    <xf numFmtId="0" fontId="12" fillId="30" borderId="20" xfId="0" applyFont="1" applyFill="1" applyBorder="1" applyAlignment="1" applyProtection="1">
      <alignment horizontal="center" vertical="center"/>
      <protection locked="0"/>
    </xf>
    <xf numFmtId="2" fontId="0" fillId="30" borderId="20" xfId="0" applyNumberFormat="1" applyFill="1" applyBorder="1" applyAlignment="1" applyProtection="1">
      <alignment horizontal="center" vertical="center"/>
      <protection locked="0"/>
    </xf>
    <xf numFmtId="0" fontId="12" fillId="30" borderId="20" xfId="0" applyFont="1" applyFill="1" applyBorder="1" applyAlignment="1" applyProtection="1">
      <alignment horizontal="center"/>
      <protection locked="0"/>
    </xf>
    <xf numFmtId="1" fontId="12" fillId="30" borderId="20" xfId="0" applyNumberFormat="1" applyFont="1" applyFill="1" applyBorder="1" applyAlignment="1" applyProtection="1">
      <alignment horizontal="center"/>
      <protection locked="0"/>
    </xf>
    <xf numFmtId="49" fontId="12" fillId="30" borderId="20" xfId="0" applyNumberFormat="1" applyFont="1" applyFill="1" applyBorder="1" applyAlignment="1" applyProtection="1">
      <alignment horizontal="center"/>
      <protection locked="0"/>
    </xf>
    <xf numFmtId="1" fontId="12" fillId="30" borderId="20" xfId="0" applyNumberFormat="1" applyFont="1" applyFill="1" applyBorder="1" applyAlignment="1" applyProtection="1">
      <alignment horizontal="center" vertical="center"/>
      <protection locked="0"/>
    </xf>
    <xf numFmtId="1" fontId="41" fillId="30" borderId="20" xfId="0" applyNumberFormat="1" applyFont="1" applyFill="1" applyBorder="1" applyAlignment="1" applyProtection="1">
      <alignment horizontal="center" vertical="center"/>
      <protection locked="0"/>
    </xf>
    <xf numFmtId="1" fontId="0" fillId="30" borderId="20" xfId="0" applyNumberFormat="1" applyFill="1" applyBorder="1" applyAlignment="1" applyProtection="1">
      <alignment horizontal="center" vertical="center"/>
      <protection locked="0"/>
    </xf>
    <xf numFmtId="168" fontId="0" fillId="30" borderId="20" xfId="0" applyNumberFormat="1" applyFill="1" applyBorder="1" applyAlignment="1" applyProtection="1">
      <alignment horizontal="center" vertical="center"/>
      <protection locked="0"/>
    </xf>
    <xf numFmtId="0" fontId="12" fillId="30" borderId="20" xfId="0" applyFont="1" applyFill="1" applyBorder="1" applyAlignment="1" applyProtection="1">
      <alignment horizontal="left" vertical="center"/>
      <protection locked="0"/>
    </xf>
    <xf numFmtId="166" fontId="0" fillId="30" borderId="19" xfId="0" applyNumberFormat="1" applyFill="1" applyBorder="1" applyAlignment="1" applyProtection="1">
      <alignment horizontal="center" vertical="center"/>
    </xf>
    <xf numFmtId="2" fontId="12" fillId="30" borderId="20" xfId="0" applyNumberFormat="1" applyFont="1" applyFill="1" applyBorder="1" applyAlignment="1" applyProtection="1">
      <protection locked="0"/>
    </xf>
    <xf numFmtId="2" fontId="12" fillId="30" borderId="20" xfId="0" applyNumberFormat="1" applyFont="1" applyFill="1" applyBorder="1" applyAlignment="1" applyProtection="1">
      <alignment horizontal="center" vertical="center"/>
      <protection locked="0"/>
    </xf>
    <xf numFmtId="165" fontId="12" fillId="30" borderId="20" xfId="0" applyNumberFormat="1" applyFont="1" applyFill="1" applyBorder="1" applyAlignment="1" applyProtection="1">
      <alignment horizontal="center" vertical="center"/>
      <protection locked="0"/>
    </xf>
    <xf numFmtId="49" fontId="12" fillId="30" borderId="20" xfId="0" applyNumberFormat="1" applyFont="1" applyFill="1" applyBorder="1" applyAlignment="1" applyProtection="1">
      <alignment horizontal="center" vertical="center"/>
      <protection locked="0"/>
    </xf>
    <xf numFmtId="49" fontId="0" fillId="30" borderId="20" xfId="0" applyNumberFormat="1" applyFill="1" applyBorder="1" applyAlignment="1" applyProtection="1">
      <alignment horizontal="center" vertical="center"/>
      <protection locked="0"/>
    </xf>
    <xf numFmtId="0" fontId="0" fillId="30" borderId="20" xfId="0" applyFill="1" applyBorder="1" applyAlignment="1" applyProtection="1">
      <alignment horizontal="left"/>
      <protection locked="0"/>
    </xf>
    <xf numFmtId="0" fontId="0" fillId="30" borderId="20" xfId="0" applyFill="1" applyBorder="1" applyAlignment="1" applyProtection="1">
      <protection locked="0"/>
    </xf>
    <xf numFmtId="165" fontId="0" fillId="30" borderId="20" xfId="0" applyNumberFormat="1" applyFill="1" applyBorder="1" applyAlignment="1" applyProtection="1">
      <alignment horizontal="center"/>
      <protection locked="0"/>
    </xf>
    <xf numFmtId="0" fontId="12" fillId="30" borderId="20" xfId="0" applyFont="1" applyFill="1" applyBorder="1" applyProtection="1">
      <protection locked="0"/>
    </xf>
    <xf numFmtId="0" fontId="12" fillId="30" borderId="20" xfId="0" applyFont="1" applyFill="1" applyBorder="1" applyAlignment="1" applyProtection="1">
      <protection locked="0"/>
    </xf>
    <xf numFmtId="0" fontId="12" fillId="30" borderId="20" xfId="0" applyFont="1" applyFill="1" applyBorder="1" applyAlignment="1" applyProtection="1">
      <alignment horizontal="left"/>
      <protection locked="0"/>
    </xf>
    <xf numFmtId="0" fontId="26" fillId="29" borderId="10" xfId="0" applyFont="1" applyFill="1" applyBorder="1"/>
    <xf numFmtId="0" fontId="60" fillId="0" borderId="0" xfId="0" applyFont="1" applyFill="1" applyBorder="1" applyAlignment="1">
      <alignment horizontal="center" vertical="center" wrapText="1"/>
    </xf>
    <xf numFmtId="0" fontId="25" fillId="0" borderId="0" xfId="0" applyFont="1" applyAlignment="1">
      <alignment horizontal="center" vertical="center"/>
    </xf>
    <xf numFmtId="165" fontId="34" fillId="25" borderId="15" xfId="0" applyNumberFormat="1" applyFont="1" applyFill="1" applyBorder="1" applyAlignment="1">
      <alignment horizontal="center" vertical="center"/>
    </xf>
    <xf numFmtId="0" fontId="37" fillId="24" borderId="14" xfId="0" applyFont="1" applyFill="1" applyBorder="1" applyAlignment="1">
      <alignment horizontal="center" vertical="center"/>
    </xf>
    <xf numFmtId="1" fontId="32" fillId="24" borderId="14" xfId="0" applyNumberFormat="1" applyFont="1" applyFill="1" applyBorder="1" applyAlignment="1" applyProtection="1">
      <alignment horizontal="center" vertical="center"/>
    </xf>
    <xf numFmtId="165" fontId="62" fillId="31" borderId="17" xfId="0" applyNumberFormat="1" applyFont="1" applyFill="1" applyBorder="1" applyAlignment="1">
      <alignment horizontal="center" vertical="center"/>
    </xf>
    <xf numFmtId="0" fontId="62" fillId="31" borderId="12" xfId="0" applyFont="1" applyFill="1" applyBorder="1" applyAlignment="1">
      <alignment horizontal="center" vertical="center"/>
    </xf>
    <xf numFmtId="166" fontId="62" fillId="31" borderId="12" xfId="0" applyNumberFormat="1" applyFont="1" applyFill="1" applyBorder="1" applyAlignment="1">
      <alignment horizontal="center" vertical="center" wrapText="1"/>
    </xf>
    <xf numFmtId="0" fontId="62" fillId="31" borderId="12" xfId="0" applyFont="1" applyFill="1" applyBorder="1" applyAlignment="1">
      <alignment horizontal="center" vertical="center" wrapText="1"/>
    </xf>
    <xf numFmtId="2" fontId="63" fillId="31" borderId="12" xfId="0" applyNumberFormat="1" applyFont="1" applyFill="1" applyBorder="1" applyAlignment="1">
      <alignment horizontal="center" vertical="center" wrapText="1"/>
    </xf>
    <xf numFmtId="2" fontId="63" fillId="31" borderId="18" xfId="0" applyNumberFormat="1" applyFont="1" applyFill="1" applyBorder="1" applyAlignment="1">
      <alignment horizontal="center" vertical="center" wrapText="1"/>
    </xf>
    <xf numFmtId="168" fontId="62" fillId="31" borderId="25" xfId="0" applyNumberFormat="1" applyFont="1" applyFill="1" applyBorder="1" applyAlignment="1">
      <alignment horizontal="center" vertical="center" wrapText="1"/>
    </xf>
    <xf numFmtId="1" fontId="26" fillId="20" borderId="10" xfId="0" applyNumberFormat="1" applyFont="1" applyFill="1" applyBorder="1" applyAlignment="1">
      <alignment horizontal="center" vertical="center"/>
    </xf>
    <xf numFmtId="2" fontId="26" fillId="20" borderId="10" xfId="0" applyNumberFormat="1" applyFont="1" applyFill="1" applyBorder="1" applyAlignment="1">
      <alignment horizontal="center" vertical="center"/>
    </xf>
    <xf numFmtId="2" fontId="26" fillId="32" borderId="10" xfId="0" applyNumberFormat="1" applyFont="1" applyFill="1" applyBorder="1" applyAlignment="1">
      <alignment horizontal="center" vertical="center"/>
    </xf>
    <xf numFmtId="0" fontId="26" fillId="32" borderId="10" xfId="0" applyFont="1" applyFill="1" applyBorder="1" applyAlignment="1">
      <alignment horizontal="center" vertical="center"/>
    </xf>
    <xf numFmtId="0" fontId="33" fillId="0" borderId="0" xfId="0" applyFont="1" applyFill="1" applyBorder="1" applyAlignment="1">
      <alignment horizontal="center" vertical="center"/>
    </xf>
    <xf numFmtId="0" fontId="12" fillId="0" borderId="0" xfId="0" applyFont="1"/>
    <xf numFmtId="0" fontId="64" fillId="19" borderId="36" xfId="0" applyFont="1" applyFill="1" applyBorder="1" applyAlignment="1">
      <alignment horizontal="left" vertical="center"/>
    </xf>
    <xf numFmtId="0" fontId="64" fillId="18" borderId="16" xfId="0" applyFont="1" applyFill="1" applyBorder="1" applyAlignment="1">
      <alignment horizontal="left" vertical="center"/>
    </xf>
    <xf numFmtId="166" fontId="0" fillId="20" borderId="20" xfId="0" applyNumberFormat="1" applyFill="1" applyBorder="1" applyAlignment="1" applyProtection="1">
      <alignment horizontal="center"/>
    </xf>
    <xf numFmtId="1" fontId="12" fillId="18" borderId="19" xfId="0" applyNumberFormat="1" applyFont="1" applyFill="1" applyBorder="1" applyAlignment="1" applyProtection="1">
      <alignment horizontal="center" vertical="center" wrapText="1"/>
    </xf>
    <xf numFmtId="1" fontId="41" fillId="0" borderId="20" xfId="0" applyNumberFormat="1" applyFont="1" applyFill="1" applyBorder="1" applyAlignment="1" applyProtection="1">
      <alignment horizontal="center" vertical="center"/>
      <protection locked="0"/>
    </xf>
    <xf numFmtId="0" fontId="12" fillId="35" borderId="20" xfId="0" applyFont="1" applyFill="1" applyBorder="1"/>
    <xf numFmtId="0" fontId="0" fillId="35" borderId="20" xfId="0" applyFill="1" applyBorder="1"/>
    <xf numFmtId="0" fontId="52" fillId="0" borderId="20" xfId="0" applyFont="1" applyBorder="1" applyAlignment="1">
      <alignment horizontal="center" vertical="center"/>
    </xf>
    <xf numFmtId="14" fontId="0" fillId="0" borderId="20" xfId="0" applyNumberFormat="1" applyBorder="1"/>
    <xf numFmtId="0" fontId="0" fillId="20" borderId="19" xfId="0" applyFill="1" applyBorder="1"/>
    <xf numFmtId="1" fontId="41" fillId="0" borderId="0" xfId="0" applyNumberFormat="1" applyFont="1" applyFill="1" applyBorder="1" applyAlignment="1">
      <alignment horizontal="center" vertical="center"/>
    </xf>
    <xf numFmtId="2" fontId="41" fillId="0" borderId="0" xfId="0" applyNumberFormat="1" applyFont="1" applyFill="1" applyBorder="1" applyAlignment="1">
      <alignment horizontal="center" vertical="center"/>
    </xf>
    <xf numFmtId="0" fontId="0" fillId="37" borderId="20" xfId="0" applyFill="1" applyBorder="1"/>
    <xf numFmtId="0" fontId="0" fillId="20" borderId="20" xfId="0" applyFill="1" applyBorder="1" applyAlignment="1">
      <alignment horizontal="center"/>
    </xf>
    <xf numFmtId="1" fontId="29" fillId="22" borderId="66" xfId="0" applyNumberFormat="1" applyFont="1" applyFill="1" applyBorder="1" applyAlignment="1">
      <alignment horizontal="center" vertical="center"/>
    </xf>
    <xf numFmtId="2" fontId="26" fillId="20" borderId="50" xfId="0" applyNumberFormat="1" applyFont="1" applyFill="1" applyBorder="1" applyAlignment="1">
      <alignment horizontal="center" vertical="center"/>
    </xf>
    <xf numFmtId="0" fontId="12" fillId="0" borderId="20" xfId="0" applyFont="1" applyFill="1" applyBorder="1"/>
    <xf numFmtId="0" fontId="0" fillId="0" borderId="20" xfId="0" applyFill="1" applyBorder="1"/>
    <xf numFmtId="0" fontId="12" fillId="35" borderId="21" xfId="0" applyFont="1" applyFill="1" applyBorder="1"/>
    <xf numFmtId="0" fontId="0" fillId="35" borderId="28" xfId="0" applyFill="1" applyBorder="1"/>
    <xf numFmtId="0" fontId="0" fillId="35" borderId="27" xfId="0" applyFill="1" applyBorder="1"/>
    <xf numFmtId="0" fontId="32" fillId="24" borderId="18" xfId="0" applyFont="1" applyFill="1" applyBorder="1" applyAlignment="1">
      <alignment horizontal="center" vertical="center" wrapText="1"/>
    </xf>
    <xf numFmtId="0" fontId="12" fillId="30" borderId="20" xfId="0" applyNumberFormat="1" applyFont="1" applyFill="1" applyBorder="1" applyAlignment="1" applyProtection="1">
      <alignment horizontal="center" vertical="center"/>
    </xf>
    <xf numFmtId="168" fontId="32" fillId="24" borderId="10" xfId="0" applyNumberFormat="1" applyFont="1" applyFill="1" applyBorder="1" applyAlignment="1">
      <alignment horizontal="center" vertical="center" wrapText="1"/>
    </xf>
    <xf numFmtId="168" fontId="32" fillId="24" borderId="68" xfId="0" applyNumberFormat="1" applyFont="1" applyFill="1" applyBorder="1" applyAlignment="1">
      <alignment horizontal="center" vertical="center" wrapText="1"/>
    </xf>
    <xf numFmtId="168" fontId="32" fillId="24" borderId="13" xfId="0" applyNumberFormat="1" applyFont="1" applyFill="1" applyBorder="1" applyAlignment="1">
      <alignment horizontal="center" vertical="center" wrapText="1"/>
    </xf>
    <xf numFmtId="2" fontId="29" fillId="22" borderId="67" xfId="0" applyNumberFormat="1" applyFont="1" applyFill="1" applyBorder="1" applyAlignment="1">
      <alignment horizontal="center" vertical="center"/>
    </xf>
    <xf numFmtId="1" fontId="26" fillId="22" borderId="10" xfId="0" applyNumberFormat="1" applyFont="1" applyFill="1" applyBorder="1" applyAlignment="1">
      <alignment horizontal="center" vertical="center"/>
    </xf>
    <xf numFmtId="2" fontId="26" fillId="22" borderId="10" xfId="0" applyNumberFormat="1" applyFont="1" applyFill="1" applyBorder="1" applyAlignment="1">
      <alignment horizontal="center" vertical="center"/>
    </xf>
    <xf numFmtId="1" fontId="26" fillId="18" borderId="79" xfId="0" applyNumberFormat="1" applyFont="1" applyFill="1" applyBorder="1" applyAlignment="1">
      <alignment horizontal="center" vertical="center"/>
    </xf>
    <xf numFmtId="2" fontId="26" fillId="18" borderId="79" xfId="0" applyNumberFormat="1" applyFont="1" applyFill="1" applyBorder="1" applyAlignment="1">
      <alignment horizontal="center" vertical="center"/>
    </xf>
    <xf numFmtId="1" fontId="26" fillId="18" borderId="23" xfId="0" applyNumberFormat="1" applyFont="1" applyFill="1" applyBorder="1" applyAlignment="1">
      <alignment horizontal="center" vertical="center"/>
    </xf>
    <xf numFmtId="2" fontId="26" fillId="18" borderId="23" xfId="0" applyNumberFormat="1" applyFont="1" applyFill="1" applyBorder="1" applyAlignment="1">
      <alignment horizontal="center" vertical="center"/>
    </xf>
    <xf numFmtId="0" fontId="0" fillId="35" borderId="11" xfId="0" applyFill="1" applyBorder="1"/>
    <xf numFmtId="0" fontId="0" fillId="0" borderId="19" xfId="0" applyBorder="1"/>
    <xf numFmtId="16" fontId="0" fillId="0" borderId="19" xfId="0" applyNumberFormat="1" applyBorder="1"/>
    <xf numFmtId="165" fontId="0" fillId="0" borderId="19" xfId="0" applyNumberFormat="1" applyBorder="1"/>
    <xf numFmtId="165" fontId="0" fillId="0" borderId="20" xfId="0" applyNumberFormat="1" applyBorder="1"/>
    <xf numFmtId="165" fontId="0" fillId="35" borderId="11" xfId="0" applyNumberFormat="1" applyFill="1" applyBorder="1"/>
    <xf numFmtId="165" fontId="0" fillId="35" borderId="20" xfId="0" applyNumberFormat="1" applyFill="1" applyBorder="1"/>
    <xf numFmtId="165" fontId="0" fillId="0" borderId="20" xfId="0" applyNumberFormat="1" applyFill="1" applyBorder="1"/>
    <xf numFmtId="165" fontId="0" fillId="35" borderId="28" xfId="0" applyNumberFormat="1" applyFill="1" applyBorder="1"/>
    <xf numFmtId="165" fontId="0" fillId="0" borderId="0" xfId="0" applyNumberFormat="1"/>
    <xf numFmtId="0" fontId="53" fillId="0" borderId="14" xfId="0" applyFont="1" applyFill="1" applyBorder="1" applyAlignment="1">
      <alignment horizontal="center" vertical="center"/>
    </xf>
    <xf numFmtId="0" fontId="54" fillId="0" borderId="14" xfId="0" applyFont="1" applyFill="1" applyBorder="1" applyAlignment="1">
      <alignment horizontal="center" vertical="center" wrapText="1"/>
    </xf>
    <xf numFmtId="165" fontId="55" fillId="0" borderId="14" xfId="0" applyNumberFormat="1" applyFont="1" applyFill="1" applyBorder="1" applyAlignment="1">
      <alignment horizontal="center" vertical="center" wrapText="1"/>
    </xf>
    <xf numFmtId="0" fontId="55" fillId="0" borderId="14" xfId="0" applyFont="1" applyFill="1" applyBorder="1" applyAlignment="1">
      <alignment horizontal="center" vertical="center" wrapText="1"/>
    </xf>
    <xf numFmtId="14" fontId="0" fillId="28" borderId="20" xfId="0" applyNumberFormat="1" applyFill="1" applyBorder="1"/>
    <xf numFmtId="166" fontId="6" fillId="20" borderId="19" xfId="0" applyNumberFormat="1" applyFont="1" applyFill="1" applyBorder="1" applyAlignment="1" applyProtection="1">
      <alignment horizontal="center"/>
      <protection locked="0"/>
    </xf>
    <xf numFmtId="166" fontId="6" fillId="30" borderId="20" xfId="0" applyNumberFormat="1" applyFont="1" applyFill="1" applyBorder="1" applyAlignment="1" applyProtection="1">
      <alignment horizontal="center"/>
      <protection locked="0"/>
    </xf>
    <xf numFmtId="0" fontId="12" fillId="0" borderId="20" xfId="0" applyFont="1" applyFill="1" applyBorder="1" applyProtection="1">
      <protection locked="0"/>
    </xf>
    <xf numFmtId="166" fontId="0" fillId="0" borderId="19" xfId="0" applyNumberFormat="1" applyFill="1" applyBorder="1" applyAlignment="1" applyProtection="1">
      <alignment horizontal="center" vertical="center"/>
    </xf>
    <xf numFmtId="2" fontId="0" fillId="0" borderId="20" xfId="0" applyNumberFormat="1" applyFill="1" applyBorder="1" applyAlignment="1" applyProtection="1">
      <alignment horizontal="center" vertical="center"/>
      <protection locked="0"/>
    </xf>
    <xf numFmtId="0" fontId="12" fillId="0" borderId="20" xfId="0" applyFont="1" applyFill="1" applyBorder="1" applyAlignment="1" applyProtection="1">
      <protection locked="0"/>
    </xf>
    <xf numFmtId="168" fontId="0" fillId="0" borderId="20" xfId="0" applyNumberFormat="1" applyFill="1" applyBorder="1" applyAlignment="1" applyProtection="1">
      <alignment horizontal="center" vertical="center"/>
      <protection locked="0"/>
    </xf>
    <xf numFmtId="0" fontId="12" fillId="0" borderId="20" xfId="0" applyNumberFormat="1" applyFont="1" applyFill="1" applyBorder="1" applyAlignment="1" applyProtection="1">
      <alignment horizontal="center" vertical="center"/>
    </xf>
    <xf numFmtId="1" fontId="12" fillId="0" borderId="20" xfId="0" applyNumberFormat="1" applyFont="1" applyFill="1" applyBorder="1" applyAlignment="1" applyProtection="1">
      <alignment horizontal="center"/>
      <protection locked="0"/>
    </xf>
    <xf numFmtId="49" fontId="12" fillId="0" borderId="20" xfId="0" applyNumberFormat="1" applyFont="1" applyFill="1" applyBorder="1" applyAlignment="1" applyProtection="1">
      <alignment horizontal="center"/>
      <protection locked="0"/>
    </xf>
    <xf numFmtId="2" fontId="12" fillId="0" borderId="20" xfId="0" applyNumberFormat="1" applyFont="1" applyFill="1" applyBorder="1" applyAlignment="1" applyProtection="1">
      <alignment horizontal="center" vertical="center"/>
      <protection locked="0"/>
    </xf>
    <xf numFmtId="2" fontId="12" fillId="0" borderId="20" xfId="0" applyNumberFormat="1" applyFont="1" applyFill="1" applyBorder="1" applyAlignment="1" applyProtection="1">
      <protection locked="0"/>
    </xf>
    <xf numFmtId="168" fontId="0" fillId="0" borderId="20" xfId="0" applyNumberFormat="1" applyFill="1" applyBorder="1" applyProtection="1">
      <protection locked="0"/>
    </xf>
    <xf numFmtId="169" fontId="0" fillId="0" borderId="20" xfId="0" applyNumberFormat="1" applyFill="1" applyBorder="1" applyAlignment="1" applyProtection="1">
      <alignment vertical="center"/>
      <protection locked="0"/>
    </xf>
    <xf numFmtId="168" fontId="12" fillId="0" borderId="20" xfId="0" applyNumberFormat="1" applyFont="1" applyFill="1" applyBorder="1" applyAlignment="1" applyProtection="1">
      <alignment horizontal="center" vertical="center"/>
      <protection locked="0"/>
    </xf>
    <xf numFmtId="0" fontId="0" fillId="0" borderId="20" xfId="0" applyFill="1" applyBorder="1" applyAlignment="1" applyProtection="1">
      <protection locked="0"/>
    </xf>
    <xf numFmtId="0" fontId="46" fillId="0" borderId="20" xfId="0" applyFont="1" applyFill="1" applyBorder="1" applyProtection="1">
      <protection locked="0"/>
    </xf>
    <xf numFmtId="166" fontId="46" fillId="0" borderId="20" xfId="0" applyNumberFormat="1" applyFont="1" applyFill="1" applyBorder="1" applyAlignment="1" applyProtection="1">
      <alignment horizontal="center"/>
      <protection locked="0"/>
    </xf>
    <xf numFmtId="0" fontId="25" fillId="0" borderId="0" xfId="0" applyFont="1" applyAlignment="1">
      <alignment horizontal="center" vertical="center"/>
    </xf>
    <xf numFmtId="1" fontId="26" fillId="20" borderId="50" xfId="0" applyNumberFormat="1" applyFont="1" applyFill="1" applyBorder="1" applyAlignment="1">
      <alignment horizontal="center" vertical="center"/>
    </xf>
    <xf numFmtId="1" fontId="29" fillId="22" borderId="67"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12" fillId="0" borderId="0" xfId="0" applyFont="1" applyFill="1" applyBorder="1" applyAlignment="1">
      <alignment horizontal="center" vertical="center"/>
    </xf>
    <xf numFmtId="2" fontId="26" fillId="16" borderId="30" xfId="0" applyNumberFormat="1" applyFont="1" applyFill="1" applyBorder="1" applyAlignment="1">
      <alignment horizontal="center" vertical="center"/>
    </xf>
    <xf numFmtId="0" fontId="32" fillId="22" borderId="83" xfId="0" applyFont="1" applyFill="1" applyBorder="1" applyAlignment="1">
      <alignment horizontal="center" vertical="center"/>
    </xf>
    <xf numFmtId="165" fontId="32" fillId="22" borderId="84" xfId="0" applyNumberFormat="1" applyFont="1" applyFill="1" applyBorder="1" applyAlignment="1">
      <alignment horizontal="center" vertical="center"/>
    </xf>
    <xf numFmtId="0" fontId="32" fillId="22" borderId="83" xfId="0" applyFont="1" applyFill="1" applyBorder="1" applyAlignment="1">
      <alignment horizontal="center" vertical="center" wrapText="1"/>
    </xf>
    <xf numFmtId="0" fontId="6" fillId="0" borderId="0" xfId="0" applyFont="1"/>
    <xf numFmtId="0" fontId="0" fillId="16" borderId="19" xfId="0" applyFill="1" applyBorder="1" applyAlignment="1" applyProtection="1">
      <alignment horizontal="center"/>
      <protection locked="0"/>
    </xf>
    <xf numFmtId="0" fontId="6" fillId="0" borderId="20" xfId="0" applyFont="1" applyFill="1" applyBorder="1" applyAlignment="1" applyProtection="1">
      <alignment horizontal="left" vertical="center"/>
      <protection locked="0"/>
    </xf>
    <xf numFmtId="166" fontId="6" fillId="18" borderId="19" xfId="0" applyNumberFormat="1" applyFont="1" applyFill="1" applyBorder="1" applyAlignment="1" applyProtection="1">
      <alignment horizontal="center" vertical="center" wrapText="1"/>
      <protection locked="0"/>
    </xf>
    <xf numFmtId="0" fontId="41" fillId="34" borderId="19" xfId="0" applyFont="1" applyFill="1" applyBorder="1" applyProtection="1">
      <protection locked="0"/>
    </xf>
    <xf numFmtId="166" fontId="41" fillId="34" borderId="19" xfId="0" applyNumberFormat="1" applyFont="1" applyFill="1" applyBorder="1" applyAlignment="1" applyProtection="1">
      <alignment horizontal="center"/>
      <protection locked="0"/>
    </xf>
    <xf numFmtId="0" fontId="41" fillId="34" borderId="19" xfId="0" applyFont="1" applyFill="1" applyBorder="1" applyAlignment="1" applyProtection="1">
      <alignment horizontal="center" vertical="center"/>
      <protection locked="0"/>
    </xf>
    <xf numFmtId="0" fontId="41" fillId="34" borderId="20" xfId="0" applyFont="1" applyFill="1" applyBorder="1" applyProtection="1">
      <protection locked="0"/>
    </xf>
    <xf numFmtId="0" fontId="41" fillId="34" borderId="20" xfId="0" applyFont="1" applyFill="1" applyBorder="1" applyAlignment="1" applyProtection="1">
      <alignment horizontal="center"/>
      <protection locked="0"/>
    </xf>
    <xf numFmtId="0" fontId="41" fillId="34" borderId="20" xfId="0" applyFont="1" applyFill="1" applyBorder="1" applyAlignment="1" applyProtection="1">
      <alignment horizontal="center" vertical="center"/>
      <protection locked="0"/>
    </xf>
    <xf numFmtId="165" fontId="34" fillId="40" borderId="31" xfId="0" applyNumberFormat="1" applyFont="1" applyFill="1" applyBorder="1" applyAlignment="1">
      <alignment horizontal="center" vertical="center"/>
    </xf>
    <xf numFmtId="0" fontId="26" fillId="41" borderId="10" xfId="0" applyFont="1" applyFill="1" applyBorder="1" applyAlignment="1">
      <alignment horizontal="center" vertical="center"/>
    </xf>
    <xf numFmtId="2" fontId="26" fillId="41" borderId="10" xfId="0" applyNumberFormat="1" applyFont="1" applyFill="1" applyBorder="1" applyAlignment="1">
      <alignment horizontal="center" vertical="center"/>
    </xf>
    <xf numFmtId="0" fontId="69" fillId="36" borderId="12" xfId="0" applyFont="1" applyFill="1" applyBorder="1" applyAlignment="1">
      <alignment horizontal="center" vertical="center" wrapText="1"/>
    </xf>
    <xf numFmtId="165" fontId="12" fillId="42" borderId="20" xfId="0" applyNumberFormat="1" applyFont="1" applyFill="1" applyBorder="1" applyAlignment="1" applyProtection="1">
      <alignment horizontal="center" vertical="center" wrapText="1"/>
      <protection locked="0"/>
    </xf>
    <xf numFmtId="165" fontId="6" fillId="42" borderId="19" xfId="0" applyNumberFormat="1" applyFont="1" applyFill="1" applyBorder="1" applyAlignment="1" applyProtection="1">
      <alignment horizontal="center" vertical="center" wrapText="1"/>
      <protection locked="0"/>
    </xf>
    <xf numFmtId="0" fontId="6" fillId="42" borderId="19" xfId="0" applyFont="1" applyFill="1" applyBorder="1" applyAlignment="1" applyProtection="1">
      <alignment horizontal="left" vertical="center" wrapText="1"/>
      <protection locked="0"/>
    </xf>
    <xf numFmtId="166" fontId="6" fillId="42" borderId="19" xfId="0" applyNumberFormat="1" applyFont="1" applyFill="1" applyBorder="1" applyAlignment="1" applyProtection="1">
      <alignment horizontal="center" vertical="center" wrapText="1"/>
      <protection locked="0"/>
    </xf>
    <xf numFmtId="0" fontId="6" fillId="42" borderId="19" xfId="0" applyFont="1" applyFill="1" applyBorder="1" applyAlignment="1" applyProtection="1">
      <alignment horizontal="center" vertical="center" wrapText="1"/>
      <protection locked="0"/>
    </xf>
    <xf numFmtId="166" fontId="6" fillId="42" borderId="19" xfId="0" applyNumberFormat="1" applyFont="1" applyFill="1" applyBorder="1" applyAlignment="1" applyProtection="1">
      <alignment horizontal="center" vertical="center" wrapText="1"/>
    </xf>
    <xf numFmtId="0" fontId="6" fillId="42" borderId="19" xfId="0" applyNumberFormat="1" applyFont="1" applyFill="1" applyBorder="1" applyAlignment="1" applyProtection="1">
      <alignment horizontal="center" vertical="center" wrapText="1"/>
      <protection locked="0"/>
    </xf>
    <xf numFmtId="2" fontId="6" fillId="42" borderId="19" xfId="0" applyNumberFormat="1" applyFont="1" applyFill="1" applyBorder="1" applyAlignment="1" applyProtection="1">
      <alignment horizontal="center" vertical="center" wrapText="1"/>
      <protection locked="0"/>
    </xf>
    <xf numFmtId="167" fontId="6" fillId="42" borderId="19" xfId="0" applyNumberFormat="1" applyFont="1" applyFill="1" applyBorder="1" applyAlignment="1" applyProtection="1">
      <alignment horizontal="center" vertical="center"/>
      <protection locked="0"/>
    </xf>
    <xf numFmtId="1" fontId="6" fillId="42" borderId="19" xfId="0" applyNumberFormat="1" applyFont="1" applyFill="1" applyBorder="1" applyAlignment="1" applyProtection="1">
      <alignment horizontal="center" vertical="center" wrapText="1"/>
    </xf>
    <xf numFmtId="1" fontId="6" fillId="42" borderId="19" xfId="0" applyNumberFormat="1" applyFont="1" applyFill="1" applyBorder="1" applyAlignment="1" applyProtection="1">
      <alignment horizontal="center" vertical="center" wrapText="1"/>
      <protection locked="0"/>
    </xf>
    <xf numFmtId="0" fontId="6" fillId="42" borderId="19" xfId="0" applyFont="1" applyFill="1" applyBorder="1" applyAlignment="1">
      <alignment horizontal="center" vertical="center"/>
    </xf>
    <xf numFmtId="49" fontId="6" fillId="42" borderId="19" xfId="0" applyNumberFormat="1" applyFont="1" applyFill="1" applyBorder="1" applyAlignment="1" applyProtection="1">
      <alignment horizontal="center" vertical="center" wrapText="1"/>
      <protection locked="0"/>
    </xf>
    <xf numFmtId="1" fontId="41" fillId="42" borderId="19" xfId="0" applyNumberFormat="1" applyFont="1" applyFill="1" applyBorder="1" applyAlignment="1" applyProtection="1">
      <alignment horizontal="center" vertical="center" wrapText="1"/>
      <protection locked="0"/>
    </xf>
    <xf numFmtId="49" fontId="6" fillId="42" borderId="19" xfId="0" applyNumberFormat="1" applyFont="1" applyFill="1" applyBorder="1" applyAlignment="1" applyProtection="1">
      <alignment horizontal="center" vertical="center"/>
      <protection locked="0"/>
    </xf>
    <xf numFmtId="0" fontId="12" fillId="42" borderId="20" xfId="0" applyFont="1" applyFill="1" applyBorder="1" applyAlignment="1" applyProtection="1">
      <alignment horizontal="left" vertical="center" wrapText="1"/>
      <protection locked="0"/>
    </xf>
    <xf numFmtId="0" fontId="12" fillId="42" borderId="19" xfId="0" applyFont="1" applyFill="1" applyBorder="1" applyAlignment="1" applyProtection="1">
      <alignment horizontal="center" vertical="center" wrapText="1"/>
      <protection locked="0"/>
    </xf>
    <xf numFmtId="166" fontId="12" fillId="42" borderId="20" xfId="0" applyNumberFormat="1" applyFont="1" applyFill="1" applyBorder="1" applyAlignment="1" applyProtection="1">
      <alignment horizontal="center" vertical="center" wrapText="1"/>
    </xf>
    <xf numFmtId="0" fontId="12" fillId="42" borderId="20" xfId="0" applyFont="1" applyFill="1" applyBorder="1" applyAlignment="1" applyProtection="1">
      <alignment horizontal="center" vertical="center" wrapText="1"/>
      <protection locked="0"/>
    </xf>
    <xf numFmtId="0" fontId="12" fillId="42" borderId="20" xfId="0" applyNumberFormat="1" applyFont="1" applyFill="1" applyBorder="1" applyAlignment="1" applyProtection="1">
      <alignment horizontal="center" vertical="center" wrapText="1"/>
      <protection locked="0"/>
    </xf>
    <xf numFmtId="2" fontId="12" fillId="42" borderId="20" xfId="0" applyNumberFormat="1" applyFont="1" applyFill="1" applyBorder="1" applyAlignment="1" applyProtection="1">
      <alignment horizontal="center" vertical="center" wrapText="1"/>
      <protection locked="0"/>
    </xf>
    <xf numFmtId="2" fontId="12" fillId="42" borderId="19" xfId="0" applyNumberFormat="1" applyFont="1" applyFill="1" applyBorder="1" applyAlignment="1" applyProtection="1">
      <alignment horizontal="center" vertical="center" wrapText="1"/>
      <protection locked="0"/>
    </xf>
    <xf numFmtId="167" fontId="0" fillId="42" borderId="20" xfId="0" applyNumberFormat="1" applyFill="1" applyBorder="1" applyAlignment="1" applyProtection="1">
      <alignment horizontal="center" vertical="center"/>
      <protection locked="0"/>
    </xf>
    <xf numFmtId="1" fontId="12" fillId="42" borderId="19" xfId="0" applyNumberFormat="1" applyFont="1" applyFill="1" applyBorder="1" applyAlignment="1" applyProtection="1">
      <alignment horizontal="center" vertical="center" wrapText="1"/>
    </xf>
    <xf numFmtId="1" fontId="12" fillId="42" borderId="19" xfId="0" applyNumberFormat="1" applyFont="1" applyFill="1" applyBorder="1" applyAlignment="1" applyProtection="1">
      <alignment horizontal="center" vertical="center" wrapText="1"/>
      <protection locked="0"/>
    </xf>
    <xf numFmtId="1" fontId="12" fillId="42" borderId="20" xfId="0" applyNumberFormat="1" applyFont="1" applyFill="1" applyBorder="1" applyAlignment="1" applyProtection="1">
      <alignment horizontal="center" vertical="center" wrapText="1"/>
      <protection locked="0"/>
    </xf>
    <xf numFmtId="49" fontId="12" fillId="42" borderId="19" xfId="0" applyNumberFormat="1" applyFont="1" applyFill="1" applyBorder="1" applyAlignment="1" applyProtection="1">
      <alignment horizontal="center" vertical="center" wrapText="1"/>
      <protection locked="0"/>
    </xf>
    <xf numFmtId="49" fontId="0" fillId="42" borderId="20" xfId="0" applyNumberFormat="1" applyFill="1" applyBorder="1" applyAlignment="1" applyProtection="1">
      <alignment horizontal="center" vertical="center"/>
      <protection locked="0"/>
    </xf>
    <xf numFmtId="49" fontId="0" fillId="42" borderId="19" xfId="0" applyNumberFormat="1" applyFill="1" applyBorder="1" applyAlignment="1" applyProtection="1">
      <alignment horizontal="center" vertical="center" wrapText="1"/>
      <protection locked="0"/>
    </xf>
    <xf numFmtId="49" fontId="12" fillId="42" borderId="20" xfId="0" applyNumberFormat="1" applyFont="1" applyFill="1" applyBorder="1" applyAlignment="1" applyProtection="1">
      <alignment horizontal="center" vertical="center" wrapText="1"/>
      <protection locked="0"/>
    </xf>
    <xf numFmtId="49" fontId="0" fillId="42" borderId="20" xfId="0" applyNumberFormat="1" applyFill="1" applyBorder="1" applyAlignment="1" applyProtection="1">
      <alignment horizontal="center" vertical="center" wrapText="1"/>
      <protection locked="0"/>
    </xf>
    <xf numFmtId="0" fontId="0" fillId="39" borderId="20" xfId="0" applyFill="1" applyBorder="1"/>
    <xf numFmtId="0" fontId="70" fillId="39" borderId="20" xfId="0" applyFont="1" applyFill="1" applyBorder="1"/>
    <xf numFmtId="0" fontId="0" fillId="20" borderId="19" xfId="0" applyFill="1" applyBorder="1" applyAlignment="1" applyProtection="1">
      <alignment horizontal="center" vertical="center"/>
    </xf>
    <xf numFmtId="49" fontId="6" fillId="20" borderId="19" xfId="0" applyNumberFormat="1" applyFont="1" applyFill="1" applyBorder="1" applyAlignment="1" applyProtection="1">
      <alignment horizontal="center"/>
      <protection locked="0"/>
    </xf>
    <xf numFmtId="165" fontId="6" fillId="20" borderId="20" xfId="0" applyNumberFormat="1" applyFont="1" applyFill="1" applyBorder="1" applyAlignment="1" applyProtection="1">
      <alignment horizontal="center"/>
      <protection locked="0"/>
    </xf>
    <xf numFmtId="0" fontId="6" fillId="20" borderId="20" xfId="0" applyFont="1" applyFill="1" applyBorder="1"/>
    <xf numFmtId="1" fontId="0" fillId="20" borderId="20" xfId="0" applyNumberFormat="1" applyFill="1" applyBorder="1" applyAlignment="1" applyProtection="1">
      <alignment horizontal="center"/>
      <protection locked="0"/>
    </xf>
    <xf numFmtId="1" fontId="0" fillId="20" borderId="20" xfId="0" applyNumberFormat="1" applyFill="1" applyBorder="1"/>
    <xf numFmtId="2" fontId="0" fillId="20" borderId="20" xfId="0" applyNumberFormat="1" applyFill="1" applyBorder="1"/>
    <xf numFmtId="2" fontId="0" fillId="20" borderId="19" xfId="0" applyNumberFormat="1" applyFill="1" applyBorder="1" applyProtection="1">
      <protection locked="0"/>
    </xf>
    <xf numFmtId="2" fontId="0" fillId="20" borderId="20" xfId="0" applyNumberFormat="1" applyFill="1" applyBorder="1" applyProtection="1">
      <protection locked="0"/>
    </xf>
    <xf numFmtId="2" fontId="12" fillId="20" borderId="20" xfId="0" applyNumberFormat="1" applyFont="1" applyFill="1" applyBorder="1" applyProtection="1">
      <protection locked="0"/>
    </xf>
    <xf numFmtId="1" fontId="0" fillId="20" borderId="19" xfId="0" applyNumberFormat="1" applyFill="1" applyBorder="1" applyProtection="1">
      <protection locked="0"/>
    </xf>
    <xf numFmtId="1" fontId="0" fillId="20" borderId="20" xfId="0" applyNumberFormat="1" applyFill="1" applyBorder="1" applyProtection="1">
      <protection locked="0"/>
    </xf>
    <xf numFmtId="1" fontId="12" fillId="20" borderId="20" xfId="0" applyNumberFormat="1" applyFont="1" applyFill="1" applyBorder="1" applyProtection="1">
      <protection locked="0"/>
    </xf>
    <xf numFmtId="0" fontId="0" fillId="20" borderId="19" xfId="0" applyFill="1" applyBorder="1" applyAlignment="1" applyProtection="1">
      <alignment horizontal="center" vertical="center"/>
      <protection locked="0"/>
    </xf>
    <xf numFmtId="0" fontId="6" fillId="30" borderId="20" xfId="0" applyFont="1" applyFill="1" applyBorder="1" applyAlignment="1" applyProtection="1">
      <alignment horizontal="left" vertical="center"/>
      <protection locked="0"/>
    </xf>
    <xf numFmtId="0" fontId="6" fillId="30" borderId="20" xfId="0" applyFont="1" applyFill="1" applyBorder="1" applyAlignment="1" applyProtection="1">
      <alignment horizontal="center" vertical="center"/>
      <protection locked="0"/>
    </xf>
    <xf numFmtId="49" fontId="6" fillId="30" borderId="20" xfId="0" applyNumberFormat="1" applyFont="1" applyFill="1" applyBorder="1" applyAlignment="1" applyProtection="1">
      <alignment horizontal="center" vertical="center"/>
      <protection locked="0"/>
    </xf>
    <xf numFmtId="0" fontId="6" fillId="16" borderId="20" xfId="0" applyFont="1" applyFill="1" applyBorder="1" applyAlignment="1" applyProtection="1">
      <alignment horizontal="center"/>
      <protection locked="0"/>
    </xf>
    <xf numFmtId="0" fontId="6" fillId="28" borderId="20" xfId="0" applyFont="1" applyFill="1" applyBorder="1"/>
    <xf numFmtId="14" fontId="6" fillId="28" borderId="20" xfId="0" applyNumberFormat="1" applyFont="1" applyFill="1" applyBorder="1" applyAlignment="1">
      <alignment horizontal="right"/>
    </xf>
    <xf numFmtId="0" fontId="6" fillId="35" borderId="20" xfId="0" applyFont="1" applyFill="1" applyBorder="1"/>
    <xf numFmtId="14" fontId="0" fillId="35" borderId="20" xfId="0" applyNumberFormat="1" applyFill="1" applyBorder="1"/>
    <xf numFmtId="1" fontId="12" fillId="16" borderId="20" xfId="0" applyNumberFormat="1" applyFont="1" applyFill="1" applyBorder="1" applyAlignment="1" applyProtection="1">
      <alignment horizontal="center"/>
      <protection locked="0"/>
    </xf>
    <xf numFmtId="14" fontId="0" fillId="28" borderId="20" xfId="0" applyNumberFormat="1" applyFill="1" applyBorder="1" applyAlignment="1">
      <alignment horizontal="right"/>
    </xf>
    <xf numFmtId="49" fontId="6" fillId="0" borderId="20" xfId="0" applyNumberFormat="1" applyFont="1" applyFill="1" applyBorder="1" applyAlignment="1" applyProtection="1">
      <alignment horizontal="center" vertical="center"/>
      <protection locked="0"/>
    </xf>
    <xf numFmtId="168" fontId="6" fillId="42" borderId="19" xfId="0" applyNumberFormat="1" applyFont="1" applyFill="1" applyBorder="1" applyAlignment="1" applyProtection="1">
      <alignment horizontal="center" vertical="center" wrapText="1"/>
      <protection locked="0"/>
    </xf>
    <xf numFmtId="168" fontId="6" fillId="42" borderId="19" xfId="0" applyNumberFormat="1" applyFont="1" applyFill="1" applyBorder="1" applyAlignment="1" applyProtection="1">
      <alignment horizontal="center" vertical="center"/>
      <protection locked="0"/>
    </xf>
    <xf numFmtId="168" fontId="12" fillId="42" borderId="19" xfId="0" applyNumberFormat="1" applyFont="1" applyFill="1" applyBorder="1" applyAlignment="1" applyProtection="1">
      <alignment horizontal="center" vertical="center" wrapText="1"/>
      <protection locked="0"/>
    </xf>
    <xf numFmtId="168" fontId="0" fillId="42" borderId="20" xfId="0" applyNumberFormat="1" applyFill="1" applyBorder="1" applyAlignment="1" applyProtection="1">
      <alignment horizontal="center" vertical="center"/>
      <protection locked="0"/>
    </xf>
    <xf numFmtId="168" fontId="12" fillId="18" borderId="19" xfId="0" applyNumberFormat="1" applyFont="1" applyFill="1" applyBorder="1" applyAlignment="1" applyProtection="1">
      <alignment horizontal="center" vertical="center" wrapText="1"/>
      <protection locked="0"/>
    </xf>
    <xf numFmtId="168" fontId="0" fillId="18" borderId="20" xfId="0" applyNumberFormat="1" applyFill="1" applyBorder="1" applyAlignment="1" applyProtection="1">
      <alignment horizontal="center" vertical="center"/>
      <protection locked="0"/>
    </xf>
    <xf numFmtId="168" fontId="0" fillId="18" borderId="19" xfId="0" applyNumberFormat="1" applyFill="1" applyBorder="1" applyAlignment="1" applyProtection="1">
      <alignment horizontal="center"/>
      <protection locked="0"/>
    </xf>
    <xf numFmtId="168" fontId="12" fillId="18" borderId="19" xfId="0" applyNumberFormat="1" applyFont="1" applyFill="1" applyBorder="1" applyAlignment="1" applyProtection="1">
      <alignment horizontal="center"/>
      <protection locked="0"/>
    </xf>
    <xf numFmtId="166" fontId="6" fillId="18" borderId="20" xfId="0" applyNumberFormat="1" applyFont="1" applyFill="1" applyBorder="1" applyAlignment="1" applyProtection="1">
      <alignment horizontal="center" vertical="center" wrapText="1"/>
      <protection locked="0"/>
    </xf>
    <xf numFmtId="0" fontId="0" fillId="18" borderId="20" xfId="0" applyFill="1" applyBorder="1"/>
    <xf numFmtId="0" fontId="6" fillId="28" borderId="20" xfId="0" applyFont="1" applyFill="1" applyBorder="1" applyAlignment="1">
      <alignment horizontal="left"/>
    </xf>
    <xf numFmtId="0" fontId="6" fillId="16" borderId="20" xfId="0" applyFont="1" applyFill="1" applyBorder="1" applyAlignment="1" applyProtection="1">
      <alignment horizontal="left"/>
      <protection locked="0"/>
    </xf>
    <xf numFmtId="0" fontId="6" fillId="16" borderId="20" xfId="0" applyFont="1" applyFill="1" applyBorder="1" applyAlignment="1" applyProtection="1">
      <alignment horizontal="center" vertical="center"/>
      <protection locked="0"/>
    </xf>
    <xf numFmtId="167" fontId="6" fillId="16" borderId="20" xfId="0" applyNumberFormat="1" applyFont="1" applyFill="1" applyBorder="1" applyAlignment="1" applyProtection="1">
      <alignment horizontal="center" vertical="center"/>
      <protection locked="0"/>
    </xf>
    <xf numFmtId="0" fontId="6" fillId="0" borderId="20" xfId="0" applyFont="1" applyBorder="1"/>
    <xf numFmtId="166" fontId="6" fillId="56" borderId="20" xfId="0" applyNumberFormat="1" applyFont="1" applyFill="1" applyBorder="1" applyAlignment="1" applyProtection="1">
      <alignment horizontal="center"/>
      <protection locked="0"/>
    </xf>
    <xf numFmtId="0" fontId="0" fillId="28" borderId="50" xfId="0" applyFill="1" applyBorder="1" applyAlignment="1"/>
    <xf numFmtId="0" fontId="0" fillId="28" borderId="34" xfId="0" applyFill="1" applyBorder="1" applyAlignment="1"/>
    <xf numFmtId="0" fontId="0" fillId="28" borderId="30" xfId="0" applyFill="1" applyBorder="1" applyAlignment="1"/>
    <xf numFmtId="1" fontId="0" fillId="16" borderId="19" xfId="0" applyNumberFormat="1" applyFill="1" applyBorder="1" applyAlignment="1" applyProtection="1">
      <alignment horizontal="center" vertical="center"/>
    </xf>
    <xf numFmtId="165" fontId="0" fillId="57" borderId="20" xfId="0" applyNumberFormat="1" applyFill="1" applyBorder="1" applyAlignment="1" applyProtection="1">
      <alignment horizontal="center" vertical="center"/>
      <protection locked="0"/>
    </xf>
    <xf numFmtId="0" fontId="0" fillId="57" borderId="20" xfId="0" applyFill="1" applyBorder="1" applyProtection="1">
      <protection locked="0"/>
    </xf>
    <xf numFmtId="166" fontId="6" fillId="57" borderId="20" xfId="0" applyNumberFormat="1" applyFont="1" applyFill="1" applyBorder="1" applyAlignment="1" applyProtection="1">
      <alignment horizontal="center"/>
      <protection locked="0"/>
    </xf>
    <xf numFmtId="0" fontId="0" fillId="57" borderId="20" xfId="0" applyFill="1" applyBorder="1" applyAlignment="1" applyProtection="1">
      <alignment horizontal="center" vertical="center"/>
      <protection locked="0"/>
    </xf>
    <xf numFmtId="0" fontId="12" fillId="57" borderId="20" xfId="0" applyFont="1" applyFill="1" applyBorder="1" applyAlignment="1" applyProtection="1">
      <alignment horizontal="center" vertical="center"/>
      <protection locked="0"/>
    </xf>
    <xf numFmtId="166" fontId="0" fillId="57" borderId="20" xfId="0" applyNumberFormat="1" applyFill="1" applyBorder="1" applyAlignment="1" applyProtection="1">
      <alignment horizontal="center" vertical="center"/>
      <protection locked="0"/>
    </xf>
    <xf numFmtId="2" fontId="0" fillId="57" borderId="20" xfId="0" applyNumberFormat="1" applyFill="1" applyBorder="1" applyAlignment="1" applyProtection="1">
      <alignment horizontal="center" vertical="center"/>
      <protection locked="0"/>
    </xf>
    <xf numFmtId="1" fontId="0" fillId="57" borderId="20" xfId="0" applyNumberFormat="1" applyFill="1" applyBorder="1" applyAlignment="1" applyProtection="1">
      <alignment horizontal="center" vertical="center"/>
      <protection locked="0"/>
    </xf>
    <xf numFmtId="2" fontId="0" fillId="57" borderId="20" xfId="0" applyNumberFormat="1" applyFill="1" applyBorder="1" applyAlignment="1" applyProtection="1">
      <alignment vertical="center"/>
      <protection locked="0"/>
    </xf>
    <xf numFmtId="168" fontId="0" fillId="57" borderId="20" xfId="0" applyNumberFormat="1" applyFill="1" applyBorder="1" applyAlignment="1" applyProtection="1">
      <alignment horizontal="center" vertical="center"/>
      <protection locked="0"/>
    </xf>
    <xf numFmtId="0" fontId="12" fillId="57" borderId="20" xfId="0" applyNumberFormat="1" applyFont="1" applyFill="1" applyBorder="1" applyAlignment="1" applyProtection="1">
      <alignment horizontal="center"/>
    </xf>
    <xf numFmtId="1" fontId="12" fillId="57" borderId="20" xfId="0" applyNumberFormat="1" applyFont="1" applyFill="1" applyBorder="1" applyAlignment="1" applyProtection="1">
      <alignment horizontal="center"/>
      <protection locked="0"/>
    </xf>
    <xf numFmtId="49" fontId="12" fillId="57" borderId="20" xfId="0" applyNumberFormat="1" applyFont="1" applyFill="1" applyBorder="1" applyAlignment="1" applyProtection="1">
      <alignment horizontal="center"/>
      <protection locked="0"/>
    </xf>
    <xf numFmtId="1" fontId="12" fillId="57" borderId="20" xfId="0" applyNumberFormat="1" applyFont="1" applyFill="1" applyBorder="1" applyAlignment="1" applyProtection="1">
      <alignment horizontal="center" vertical="center"/>
      <protection locked="0"/>
    </xf>
    <xf numFmtId="1" fontId="41" fillId="57" borderId="20" xfId="0" applyNumberFormat="1" applyFont="1" applyFill="1" applyBorder="1" applyAlignment="1" applyProtection="1">
      <alignment horizontal="center" vertical="center"/>
      <protection locked="0"/>
    </xf>
    <xf numFmtId="0" fontId="45" fillId="31" borderId="12" xfId="0" applyFont="1" applyFill="1" applyBorder="1" applyAlignment="1">
      <alignment horizontal="center" vertical="center" wrapText="1"/>
    </xf>
    <xf numFmtId="2" fontId="45" fillId="31" borderId="12" xfId="0" applyNumberFormat="1" applyFont="1" applyFill="1" applyBorder="1" applyAlignment="1">
      <alignment horizontal="center" vertical="center" wrapText="1"/>
    </xf>
    <xf numFmtId="167" fontId="12" fillId="30" borderId="20" xfId="0" applyNumberFormat="1" applyFont="1" applyFill="1" applyBorder="1" applyAlignment="1" applyProtection="1">
      <protection locked="0"/>
    </xf>
    <xf numFmtId="167" fontId="0" fillId="30" borderId="20" xfId="0" applyNumberFormat="1" applyFill="1" applyBorder="1" applyAlignment="1" applyProtection="1">
      <alignment horizontal="center" vertical="center"/>
      <protection locked="0"/>
    </xf>
    <xf numFmtId="167" fontId="0" fillId="30" borderId="20" xfId="0" applyNumberFormat="1" applyFill="1" applyBorder="1" applyAlignment="1" applyProtection="1">
      <protection locked="0"/>
    </xf>
    <xf numFmtId="1" fontId="6" fillId="30" borderId="20" xfId="0" applyNumberFormat="1" applyFont="1" applyFill="1" applyBorder="1" applyAlignment="1" applyProtection="1">
      <alignment horizontal="center" vertical="center"/>
      <protection locked="0"/>
    </xf>
    <xf numFmtId="166" fontId="0" fillId="57" borderId="19" xfId="0" applyNumberFormat="1" applyFill="1" applyBorder="1" applyAlignment="1" applyProtection="1">
      <alignment horizontal="center" vertical="center"/>
    </xf>
    <xf numFmtId="14" fontId="0" fillId="57" borderId="20" xfId="0" applyNumberFormat="1" applyFill="1" applyBorder="1" applyAlignment="1" applyProtection="1">
      <alignment vertical="center"/>
      <protection locked="0"/>
    </xf>
    <xf numFmtId="14" fontId="12" fillId="30" borderId="20" xfId="0" applyNumberFormat="1" applyFont="1" applyFill="1" applyBorder="1" applyAlignment="1" applyProtection="1">
      <protection locked="0"/>
    </xf>
    <xf numFmtId="14" fontId="0" fillId="30" borderId="20" xfId="0" applyNumberFormat="1" applyFill="1" applyBorder="1" applyAlignment="1" applyProtection="1">
      <protection locked="0"/>
    </xf>
    <xf numFmtId="0" fontId="6" fillId="57" borderId="20" xfId="0" applyFont="1" applyFill="1" applyBorder="1" applyAlignment="1" applyProtection="1">
      <alignment horizontal="center" vertical="center"/>
      <protection locked="0"/>
    </xf>
    <xf numFmtId="14" fontId="0" fillId="28" borderId="20" xfId="0" applyNumberFormat="1" applyFill="1" applyBorder="1"/>
    <xf numFmtId="0" fontId="0" fillId="28" borderId="20" xfId="0" applyFill="1" applyBorder="1"/>
    <xf numFmtId="0" fontId="0" fillId="28" borderId="20" xfId="0" applyFill="1" applyBorder="1" applyAlignment="1">
      <alignment horizontal="left"/>
    </xf>
    <xf numFmtId="166" fontId="39" fillId="0" borderId="0" xfId="0" applyNumberFormat="1" applyFont="1" applyBorder="1" applyAlignment="1">
      <alignment vertical="center"/>
    </xf>
    <xf numFmtId="49" fontId="0" fillId="20" borderId="20" xfId="0" applyNumberFormat="1" applyFill="1" applyBorder="1" applyAlignment="1" applyProtection="1">
      <alignment horizontal="center"/>
      <protection locked="0"/>
    </xf>
    <xf numFmtId="0" fontId="0" fillId="37" borderId="20" xfId="0" applyFill="1" applyBorder="1" applyAlignment="1">
      <alignment horizontal="center"/>
    </xf>
    <xf numFmtId="49" fontId="6" fillId="20" borderId="20" xfId="0" applyNumberFormat="1" applyFont="1" applyFill="1" applyBorder="1" applyAlignment="1" applyProtection="1">
      <alignment horizontal="center"/>
      <protection locked="0"/>
    </xf>
    <xf numFmtId="14" fontId="0" fillId="20" borderId="20" xfId="0" applyNumberFormat="1" applyFill="1" applyBorder="1" applyAlignment="1" applyProtection="1">
      <alignment horizontal="center"/>
      <protection locked="0"/>
    </xf>
    <xf numFmtId="14" fontId="0" fillId="20" borderId="11" xfId="0" applyNumberFormat="1" applyFill="1" applyBorder="1" applyAlignment="1" applyProtection="1">
      <alignment horizontal="center"/>
      <protection locked="0"/>
    </xf>
    <xf numFmtId="1" fontId="6" fillId="20" borderId="19" xfId="0" applyNumberFormat="1" applyFont="1" applyFill="1" applyBorder="1" applyAlignment="1" applyProtection="1">
      <alignment horizontal="center"/>
      <protection locked="0"/>
    </xf>
    <xf numFmtId="1" fontId="0" fillId="20" borderId="11" xfId="0" applyNumberFormat="1" applyFill="1" applyBorder="1" applyAlignment="1" applyProtection="1">
      <alignment horizontal="center"/>
      <protection locked="0"/>
    </xf>
    <xf numFmtId="2" fontId="0" fillId="20" borderId="11" xfId="0" applyNumberFormat="1" applyFill="1" applyBorder="1" applyAlignment="1" applyProtection="1">
      <alignment horizontal="center"/>
      <protection locked="0"/>
    </xf>
    <xf numFmtId="0" fontId="0" fillId="20" borderId="11" xfId="0" applyFill="1" applyBorder="1" applyAlignment="1" applyProtection="1">
      <alignment horizontal="center"/>
      <protection locked="0"/>
    </xf>
    <xf numFmtId="166" fontId="6" fillId="0" borderId="20" xfId="0" applyNumberFormat="1"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protection locked="0"/>
    </xf>
    <xf numFmtId="0" fontId="6" fillId="0" borderId="20" xfId="0" applyFont="1" applyFill="1" applyBorder="1" applyAlignment="1" applyProtection="1">
      <alignment horizontal="left" vertical="center" wrapText="1"/>
      <protection locked="0"/>
    </xf>
    <xf numFmtId="0" fontId="36" fillId="22" borderId="32" xfId="0" applyFont="1" applyFill="1" applyBorder="1" applyAlignment="1">
      <alignment horizontal="left" vertical="center"/>
    </xf>
    <xf numFmtId="0" fontId="36" fillId="20" borderId="16" xfId="0" applyFont="1" applyFill="1" applyBorder="1" applyAlignment="1">
      <alignment horizontal="left" vertical="center"/>
    </xf>
    <xf numFmtId="0" fontId="36" fillId="17" borderId="32" xfId="0" applyFont="1" applyFill="1" applyBorder="1" applyAlignment="1">
      <alignment horizontal="left" vertical="center"/>
    </xf>
    <xf numFmtId="0" fontId="36" fillId="16" borderId="16" xfId="0" applyFont="1" applyFill="1" applyBorder="1" applyAlignment="1">
      <alignment horizontal="left" vertical="center"/>
    </xf>
    <xf numFmtId="0" fontId="36" fillId="40" borderId="32" xfId="0" applyFont="1" applyFill="1" applyBorder="1" applyAlignment="1">
      <alignment horizontal="left" vertical="center"/>
    </xf>
    <xf numFmtId="0" fontId="36" fillId="25" borderId="16" xfId="0" applyFont="1" applyFill="1" applyBorder="1" applyAlignment="1">
      <alignment horizontal="left" vertical="center"/>
    </xf>
    <xf numFmtId="1" fontId="6" fillId="0" borderId="20" xfId="0" applyNumberFormat="1" applyFont="1" applyFill="1" applyBorder="1" applyAlignment="1" applyProtection="1">
      <alignment horizontal="center" vertical="center"/>
      <protection locked="0"/>
    </xf>
    <xf numFmtId="2" fontId="6" fillId="30" borderId="20" xfId="0" applyNumberFormat="1" applyFont="1" applyFill="1" applyBorder="1" applyAlignment="1" applyProtection="1">
      <protection locked="0"/>
    </xf>
    <xf numFmtId="14" fontId="6" fillId="30" borderId="20" xfId="0" applyNumberFormat="1" applyFont="1" applyFill="1" applyBorder="1" applyAlignment="1" applyProtection="1">
      <protection locked="0"/>
    </xf>
    <xf numFmtId="167" fontId="0" fillId="0" borderId="0" xfId="0" applyNumberFormat="1" applyAlignment="1">
      <alignment horizontal="center"/>
    </xf>
    <xf numFmtId="167" fontId="38" fillId="0" borderId="0" xfId="0" applyNumberFormat="1" applyFont="1" applyFill="1" applyBorder="1" applyAlignment="1">
      <alignment horizontal="center" vertical="center" wrapText="1"/>
    </xf>
    <xf numFmtId="167" fontId="36" fillId="0" borderId="0" xfId="0" applyNumberFormat="1" applyFont="1" applyFill="1" applyBorder="1" applyAlignment="1" applyProtection="1">
      <alignment horizontal="center" vertical="center"/>
    </xf>
    <xf numFmtId="0" fontId="36" fillId="30" borderId="20" xfId="0" applyFont="1" applyFill="1" applyBorder="1" applyAlignment="1" applyProtection="1">
      <alignment horizontal="left" vertical="center"/>
      <protection locked="0"/>
    </xf>
    <xf numFmtId="0" fontId="6" fillId="0" borderId="26" xfId="0" applyFont="1" applyBorder="1"/>
    <xf numFmtId="0" fontId="6" fillId="0" borderId="19" xfId="0" applyFont="1" applyBorder="1"/>
    <xf numFmtId="0" fontId="6" fillId="0" borderId="0" xfId="43"/>
    <xf numFmtId="0" fontId="6" fillId="0" borderId="20" xfId="43" applyBorder="1"/>
    <xf numFmtId="165" fontId="6" fillId="0" borderId="20" xfId="43" applyNumberFormat="1" applyBorder="1"/>
    <xf numFmtId="1" fontId="6" fillId="0" borderId="20" xfId="43" applyNumberFormat="1" applyBorder="1"/>
    <xf numFmtId="0" fontId="6" fillId="0" borderId="26" xfId="43" applyBorder="1"/>
    <xf numFmtId="0" fontId="6" fillId="0" borderId="75" xfId="43" applyBorder="1"/>
    <xf numFmtId="0" fontId="6" fillId="0" borderId="0" xfId="43" applyAlignment="1">
      <alignment shrinkToFit="1"/>
    </xf>
    <xf numFmtId="0" fontId="6" fillId="0" borderId="0" xfId="43" applyFont="1" applyAlignment="1">
      <alignment vertical="center"/>
    </xf>
    <xf numFmtId="2" fontId="6" fillId="16" borderId="20" xfId="0" applyNumberFormat="1" applyFont="1" applyFill="1" applyBorder="1" applyAlignment="1" applyProtection="1">
      <alignment horizontal="center" vertical="center"/>
      <protection locked="0"/>
    </xf>
    <xf numFmtId="0" fontId="0" fillId="16" borderId="20" xfId="0" applyNumberFormat="1" applyFill="1" applyBorder="1" applyAlignment="1" applyProtection="1">
      <alignment horizontal="center" vertical="center"/>
      <protection locked="0"/>
    </xf>
    <xf numFmtId="0" fontId="6" fillId="16" borderId="20" xfId="0" applyNumberFormat="1" applyFont="1" applyFill="1" applyBorder="1" applyAlignment="1" applyProtection="1">
      <alignment horizontal="center" vertical="center"/>
      <protection locked="0"/>
    </xf>
    <xf numFmtId="0" fontId="6" fillId="16" borderId="20" xfId="0" applyNumberFormat="1" applyFont="1" applyFill="1" applyBorder="1" applyAlignment="1" applyProtection="1">
      <alignment horizontal="center" vertical="center" wrapText="1"/>
      <protection locked="0"/>
    </xf>
    <xf numFmtId="1" fontId="6" fillId="16" borderId="19" xfId="0" applyNumberFormat="1" applyFont="1" applyFill="1" applyBorder="1" applyAlignment="1" applyProtection="1">
      <alignment horizontal="center" vertical="center"/>
    </xf>
    <xf numFmtId="0" fontId="0" fillId="0" borderId="0" xfId="0" applyAlignment="1">
      <alignment horizontal="left"/>
    </xf>
    <xf numFmtId="14" fontId="0" fillId="0" borderId="0" xfId="0" applyNumberFormat="1" applyAlignment="1">
      <alignment horizontal="left"/>
    </xf>
    <xf numFmtId="167" fontId="6" fillId="35" borderId="20" xfId="0" applyNumberFormat="1" applyFont="1" applyFill="1" applyBorder="1" applyAlignment="1">
      <alignment horizontal="right"/>
    </xf>
    <xf numFmtId="0" fontId="6" fillId="20" borderId="20" xfId="0" applyFont="1" applyFill="1" applyBorder="1" applyAlignment="1" applyProtection="1">
      <alignment horizontal="center"/>
      <protection locked="0"/>
    </xf>
    <xf numFmtId="0" fontId="6" fillId="20" borderId="19" xfId="0" applyFont="1" applyFill="1" applyBorder="1" applyAlignment="1" applyProtection="1">
      <alignment horizontal="center"/>
      <protection locked="0"/>
    </xf>
    <xf numFmtId="14" fontId="6" fillId="20" borderId="20" xfId="0" applyNumberFormat="1" applyFont="1" applyFill="1" applyBorder="1" applyAlignment="1" applyProtection="1">
      <alignment horizontal="center"/>
      <protection locked="0"/>
    </xf>
    <xf numFmtId="2" fontId="32" fillId="22" borderId="83" xfId="0" applyNumberFormat="1" applyFont="1" applyFill="1" applyBorder="1" applyAlignment="1">
      <alignment horizontal="center" vertical="center" wrapText="1"/>
    </xf>
    <xf numFmtId="167" fontId="32" fillId="22" borderId="83" xfId="0" applyNumberFormat="1" applyFont="1" applyFill="1" applyBorder="1" applyAlignment="1">
      <alignment horizontal="center" vertical="center" wrapText="1"/>
    </xf>
    <xf numFmtId="166" fontId="6" fillId="20" borderId="20" xfId="0" applyNumberFormat="1" applyFont="1" applyFill="1" applyBorder="1" applyAlignment="1" applyProtection="1">
      <alignment horizontal="center"/>
      <protection locked="0"/>
    </xf>
    <xf numFmtId="166" fontId="6" fillId="20" borderId="20" xfId="0" applyNumberFormat="1" applyFont="1" applyFill="1" applyBorder="1" applyAlignment="1" applyProtection="1">
      <alignment horizontal="center"/>
    </xf>
    <xf numFmtId="1" fontId="6" fillId="20" borderId="20" xfId="0" applyNumberFormat="1" applyFont="1" applyFill="1" applyBorder="1" applyAlignment="1" applyProtection="1">
      <alignment horizontal="center"/>
      <protection locked="0"/>
    </xf>
    <xf numFmtId="2" fontId="6" fillId="20" borderId="20" xfId="0" applyNumberFormat="1" applyFont="1" applyFill="1" applyBorder="1" applyAlignment="1" applyProtection="1">
      <alignment horizontal="center"/>
      <protection locked="0"/>
    </xf>
    <xf numFmtId="2" fontId="6" fillId="20" borderId="19" xfId="0" applyNumberFormat="1" applyFont="1" applyFill="1" applyBorder="1" applyAlignment="1" applyProtection="1">
      <alignment horizontal="center"/>
      <protection locked="0"/>
    </xf>
    <xf numFmtId="0" fontId="6" fillId="20" borderId="19" xfId="0" applyFont="1" applyFill="1" applyBorder="1" applyProtection="1">
      <protection locked="0"/>
    </xf>
    <xf numFmtId="0" fontId="6" fillId="20" borderId="19" xfId="0" applyFont="1" applyFill="1" applyBorder="1" applyAlignment="1" applyProtection="1">
      <alignment horizontal="center" vertical="center"/>
    </xf>
    <xf numFmtId="0" fontId="6" fillId="20" borderId="19" xfId="0" applyFont="1" applyFill="1" applyBorder="1" applyAlignment="1" applyProtection="1">
      <alignment horizontal="center" vertical="center"/>
      <protection locked="0"/>
    </xf>
    <xf numFmtId="165" fontId="6" fillId="20" borderId="11" xfId="0" applyNumberFormat="1" applyFont="1" applyFill="1" applyBorder="1" applyAlignment="1" applyProtection="1">
      <alignment horizontal="center"/>
      <protection locked="0"/>
    </xf>
    <xf numFmtId="14" fontId="6" fillId="20" borderId="11" xfId="0" applyNumberFormat="1" applyFont="1" applyFill="1" applyBorder="1" applyAlignment="1" applyProtection="1">
      <alignment horizontal="center"/>
      <protection locked="0"/>
    </xf>
    <xf numFmtId="0" fontId="6" fillId="37" borderId="20" xfId="0" applyFont="1" applyFill="1" applyBorder="1" applyAlignment="1">
      <alignment horizontal="center"/>
    </xf>
    <xf numFmtId="14" fontId="74" fillId="37" borderId="20" xfId="42" applyNumberFormat="1" applyFont="1" applyFill="1" applyBorder="1"/>
    <xf numFmtId="0" fontId="74" fillId="37" borderId="20" xfId="42" applyFont="1" applyFill="1" applyBorder="1" applyAlignment="1">
      <alignment horizontal="center"/>
    </xf>
    <xf numFmtId="0" fontId="75" fillId="37" borderId="20" xfId="44" applyFont="1" applyFill="1" applyBorder="1" applyAlignment="1">
      <alignment horizontal="center"/>
    </xf>
    <xf numFmtId="167" fontId="6" fillId="20" borderId="19" xfId="0" applyNumberFormat="1" applyFont="1" applyFill="1" applyBorder="1" applyAlignment="1" applyProtection="1">
      <alignment horizontal="center"/>
      <protection locked="0"/>
    </xf>
    <xf numFmtId="167" fontId="6" fillId="20" borderId="19" xfId="0" applyNumberFormat="1" applyFont="1" applyFill="1" applyBorder="1" applyProtection="1">
      <protection locked="0"/>
    </xf>
    <xf numFmtId="167" fontId="6" fillId="20" borderId="20" xfId="0" applyNumberFormat="1" applyFont="1" applyFill="1" applyBorder="1" applyAlignment="1" applyProtection="1">
      <alignment horizontal="center"/>
      <protection locked="0"/>
    </xf>
    <xf numFmtId="0" fontId="0" fillId="0" borderId="0" xfId="0" quotePrefix="1"/>
    <xf numFmtId="14" fontId="76" fillId="20" borderId="20" xfId="0" applyNumberFormat="1" applyFont="1" applyFill="1" applyBorder="1" applyProtection="1">
      <protection locked="0"/>
    </xf>
    <xf numFmtId="166" fontId="76" fillId="20" borderId="19" xfId="0" applyNumberFormat="1" applyFont="1" applyFill="1" applyBorder="1" applyAlignment="1" applyProtection="1">
      <alignment horizontal="center"/>
      <protection locked="0"/>
    </xf>
    <xf numFmtId="0" fontId="76" fillId="20" borderId="20" xfId="0" applyFont="1" applyFill="1" applyBorder="1" applyAlignment="1" applyProtection="1">
      <alignment horizontal="center"/>
      <protection locked="0"/>
    </xf>
    <xf numFmtId="168" fontId="76" fillId="20" borderId="20" xfId="0" applyNumberFormat="1" applyFont="1" applyFill="1" applyBorder="1" applyProtection="1">
      <protection locked="0"/>
    </xf>
    <xf numFmtId="0" fontId="76" fillId="20" borderId="20" xfId="0" applyFont="1" applyFill="1" applyBorder="1" applyProtection="1">
      <protection locked="0"/>
    </xf>
    <xf numFmtId="0" fontId="76" fillId="20" borderId="20" xfId="0" applyFont="1" applyFill="1" applyBorder="1" applyAlignment="1" applyProtection="1">
      <protection locked="0"/>
    </xf>
    <xf numFmtId="0" fontId="74" fillId="37" borderId="20" xfId="42" applyFont="1" applyFill="1" applyBorder="1" applyAlignment="1"/>
    <xf numFmtId="0" fontId="0" fillId="20" borderId="20" xfId="0" applyFill="1" applyBorder="1" applyAlignment="1" applyProtection="1">
      <protection locked="0"/>
    </xf>
    <xf numFmtId="0" fontId="0" fillId="20" borderId="20" xfId="0" applyFill="1" applyBorder="1" applyAlignment="1"/>
    <xf numFmtId="167" fontId="0" fillId="20" borderId="20" xfId="0" applyNumberFormat="1" applyFill="1" applyBorder="1" applyAlignment="1" applyProtection="1">
      <alignment horizontal="center"/>
      <protection locked="0"/>
    </xf>
    <xf numFmtId="167" fontId="0" fillId="20" borderId="19" xfId="0" applyNumberFormat="1" applyFill="1" applyBorder="1" applyProtection="1">
      <protection locked="0"/>
    </xf>
    <xf numFmtId="164" fontId="0" fillId="16" borderId="20" xfId="0" applyNumberFormat="1" applyFill="1" applyBorder="1" applyAlignment="1" applyProtection="1">
      <alignment horizontal="center" vertical="center"/>
      <protection locked="0"/>
    </xf>
    <xf numFmtId="1" fontId="6" fillId="16" borderId="20" xfId="0" applyNumberFormat="1" applyFont="1" applyFill="1" applyBorder="1" applyAlignment="1" applyProtection="1">
      <alignment horizontal="center" vertical="center"/>
      <protection locked="0"/>
    </xf>
    <xf numFmtId="14" fontId="6" fillId="0" borderId="0" xfId="0" applyNumberFormat="1" applyFont="1" applyAlignment="1">
      <alignment horizontal="left"/>
    </xf>
    <xf numFmtId="167" fontId="0" fillId="0" borderId="0" xfId="0" applyNumberFormat="1" applyAlignment="1">
      <alignment horizontal="left"/>
    </xf>
    <xf numFmtId="167" fontId="0" fillId="0" borderId="0" xfId="0" applyNumberFormat="1"/>
    <xf numFmtId="167" fontId="6" fillId="0" borderId="0" xfId="0" applyNumberFormat="1" applyFont="1" applyAlignment="1">
      <alignment horizontal="left"/>
    </xf>
    <xf numFmtId="0" fontId="77" fillId="28" borderId="20" xfId="104" applyFill="1" applyBorder="1"/>
    <xf numFmtId="14" fontId="77" fillId="28" borderId="20" xfId="104" applyNumberFormat="1" applyFill="1" applyBorder="1"/>
    <xf numFmtId="0" fontId="6" fillId="28" borderId="20" xfId="104" applyFont="1" applyFill="1" applyBorder="1"/>
    <xf numFmtId="14" fontId="77" fillId="28" borderId="20" xfId="104" applyNumberFormat="1" applyFill="1" applyBorder="1" applyAlignment="1">
      <alignment horizontal="right"/>
    </xf>
    <xf numFmtId="0" fontId="6" fillId="28" borderId="20" xfId="104" applyFont="1" applyFill="1" applyBorder="1" applyAlignment="1">
      <alignment horizontal="left"/>
    </xf>
    <xf numFmtId="0" fontId="77" fillId="28" borderId="20" xfId="104" applyFill="1" applyBorder="1" applyAlignment="1">
      <alignment horizontal="left"/>
    </xf>
    <xf numFmtId="1" fontId="6" fillId="20" borderId="11" xfId="0" applyNumberFormat="1" applyFont="1" applyFill="1" applyBorder="1" applyAlignment="1" applyProtection="1">
      <alignment horizontal="center"/>
      <protection locked="0"/>
    </xf>
    <xf numFmtId="2" fontId="6" fillId="20" borderId="11" xfId="0" applyNumberFormat="1" applyFont="1" applyFill="1" applyBorder="1" applyAlignment="1" applyProtection="1">
      <alignment horizontal="center"/>
      <protection locked="0"/>
    </xf>
    <xf numFmtId="0" fontId="6" fillId="20" borderId="11" xfId="0" applyFont="1" applyFill="1" applyBorder="1" applyAlignment="1" applyProtection="1">
      <alignment horizontal="center"/>
      <protection locked="0"/>
    </xf>
    <xf numFmtId="167" fontId="6" fillId="20" borderId="11" xfId="0" applyNumberFormat="1" applyFont="1" applyFill="1" applyBorder="1" applyAlignment="1" applyProtection="1">
      <alignment horizontal="center"/>
      <protection locked="0"/>
    </xf>
    <xf numFmtId="2" fontId="0" fillId="0" borderId="0" xfId="0" applyNumberFormat="1" applyAlignment="1">
      <alignment horizontal="center" vertical="center"/>
    </xf>
    <xf numFmtId="1" fontId="0" fillId="0" borderId="0" xfId="0" applyNumberFormat="1" applyAlignment="1">
      <alignment horizontal="center" vertical="center"/>
    </xf>
    <xf numFmtId="49" fontId="0" fillId="0" borderId="0" xfId="0" applyNumberFormat="1" applyAlignment="1">
      <alignment horizontal="center" vertical="center"/>
    </xf>
    <xf numFmtId="0" fontId="34" fillId="0" borderId="0" xfId="0" applyFont="1" applyBorder="1" applyAlignment="1">
      <alignment horizontal="center" vertical="center"/>
    </xf>
    <xf numFmtId="2" fontId="34" fillId="0" borderId="0" xfId="0" applyNumberFormat="1" applyFont="1" applyBorder="1" applyAlignment="1">
      <alignment horizontal="center" vertical="center"/>
    </xf>
    <xf numFmtId="1" fontId="34" fillId="0" borderId="0" xfId="0" applyNumberFormat="1" applyFont="1" applyBorder="1" applyAlignment="1">
      <alignment horizontal="center" vertical="center"/>
    </xf>
    <xf numFmtId="49" fontId="34" fillId="0" borderId="0" xfId="0" applyNumberFormat="1" applyFont="1" applyBorder="1" applyAlignment="1">
      <alignment horizontal="center" vertical="center"/>
    </xf>
    <xf numFmtId="0" fontId="35" fillId="0" borderId="0" xfId="0" applyFont="1" applyBorder="1" applyAlignment="1">
      <alignment horizontal="center" vertical="center"/>
    </xf>
    <xf numFmtId="2" fontId="35" fillId="0" borderId="0" xfId="0" applyNumberFormat="1" applyFont="1" applyBorder="1" applyAlignment="1">
      <alignment horizontal="center" vertical="center"/>
    </xf>
    <xf numFmtId="1" fontId="35" fillId="0" borderId="0" xfId="0" applyNumberFormat="1" applyFont="1" applyBorder="1" applyAlignment="1">
      <alignment horizontal="center" vertical="center"/>
    </xf>
    <xf numFmtId="49" fontId="35" fillId="0" borderId="0" xfId="0" applyNumberFormat="1" applyFont="1" applyBorder="1" applyAlignment="1">
      <alignment horizontal="center" vertical="center"/>
    </xf>
    <xf numFmtId="2" fontId="38" fillId="0" borderId="0" xfId="0" applyNumberFormat="1" applyFont="1" applyFill="1" applyBorder="1" applyAlignment="1">
      <alignment horizontal="center" vertical="center" wrapText="1"/>
    </xf>
    <xf numFmtId="1" fontId="38" fillId="0" borderId="0" xfId="0" applyNumberFormat="1" applyFont="1" applyFill="1" applyBorder="1" applyAlignment="1">
      <alignment horizontal="center" vertical="center" wrapText="1"/>
    </xf>
    <xf numFmtId="49" fontId="38" fillId="0" borderId="0" xfId="0" applyNumberFormat="1" applyFont="1" applyFill="1" applyBorder="1" applyAlignment="1">
      <alignment horizontal="center" vertical="center" wrapText="1"/>
    </xf>
    <xf numFmtId="2" fontId="36" fillId="0" borderId="0" xfId="0" applyNumberFormat="1" applyFont="1" applyFill="1" applyBorder="1" applyAlignment="1" applyProtection="1">
      <alignment horizontal="center" vertical="center"/>
    </xf>
    <xf numFmtId="1" fontId="36" fillId="0" borderId="0" xfId="0" applyNumberFormat="1" applyFont="1" applyFill="1" applyBorder="1" applyAlignment="1" applyProtection="1">
      <alignment horizontal="center" vertical="center"/>
    </xf>
    <xf numFmtId="49" fontId="36" fillId="0" borderId="0" xfId="0" applyNumberFormat="1" applyFont="1" applyFill="1" applyBorder="1" applyAlignment="1" applyProtection="1">
      <alignment horizontal="center" vertical="center"/>
    </xf>
    <xf numFmtId="0" fontId="0" fillId="0" borderId="0" xfId="0" applyAlignment="1">
      <alignment horizontal="center"/>
    </xf>
    <xf numFmtId="0" fontId="41" fillId="34" borderId="19" xfId="0" applyFont="1" applyFill="1" applyBorder="1" applyAlignment="1" applyProtection="1">
      <alignment horizontal="center" vertical="center"/>
      <protection locked="0"/>
    </xf>
    <xf numFmtId="0" fontId="41" fillId="34" borderId="20" xfId="0" applyFont="1" applyFill="1" applyBorder="1" applyAlignment="1" applyProtection="1">
      <alignment horizontal="center"/>
      <protection locked="0"/>
    </xf>
    <xf numFmtId="0" fontId="41" fillId="34" borderId="20" xfId="0" applyFont="1" applyFill="1" applyBorder="1" applyAlignment="1" applyProtection="1">
      <alignment horizontal="center" vertical="center"/>
      <protection locked="0"/>
    </xf>
    <xf numFmtId="165" fontId="6" fillId="0" borderId="0" xfId="43" applyNumberFormat="1" applyFont="1" applyAlignment="1">
      <alignment vertical="center"/>
    </xf>
    <xf numFmtId="165" fontId="6" fillId="0" borderId="0" xfId="43" applyNumberFormat="1"/>
    <xf numFmtId="165" fontId="6" fillId="0" borderId="75" xfId="43" applyNumberFormat="1" applyBorder="1"/>
    <xf numFmtId="0" fontId="53" fillId="0" borderId="14" xfId="0" applyFont="1" applyFill="1" applyBorder="1" applyAlignment="1">
      <alignment horizontal="left" vertical="center"/>
    </xf>
    <xf numFmtId="0" fontId="0" fillId="0" borderId="19" xfId="0" applyBorder="1" applyAlignment="1">
      <alignment horizontal="left"/>
    </xf>
    <xf numFmtId="0" fontId="0" fillId="0" borderId="20" xfId="0" applyBorder="1" applyAlignment="1">
      <alignment horizontal="left"/>
    </xf>
    <xf numFmtId="0" fontId="0" fillId="35" borderId="20" xfId="0" applyFill="1" applyBorder="1" applyAlignment="1">
      <alignment horizontal="left"/>
    </xf>
    <xf numFmtId="0" fontId="41" fillId="58" borderId="20" xfId="0" applyFont="1" applyFill="1" applyBorder="1" applyAlignment="1">
      <alignment horizontal="left"/>
    </xf>
    <xf numFmtId="0" fontId="0" fillId="35" borderId="28" xfId="0" applyFill="1" applyBorder="1" applyAlignment="1">
      <alignment horizontal="left"/>
    </xf>
    <xf numFmtId="16" fontId="0" fillId="0" borderId="20" xfId="0" applyNumberFormat="1" applyBorder="1"/>
    <xf numFmtId="0" fontId="6" fillId="0" borderId="20" xfId="0" applyFont="1" applyFill="1" applyBorder="1" applyAlignment="1">
      <alignment horizontal="left"/>
    </xf>
    <xf numFmtId="165" fontId="6" fillId="0" borderId="20" xfId="0" applyNumberFormat="1" applyFont="1" applyBorder="1"/>
    <xf numFmtId="16" fontId="6" fillId="0" borderId="20" xfId="43" applyNumberFormat="1" applyBorder="1"/>
    <xf numFmtId="0" fontId="0" fillId="0" borderId="0" xfId="0" applyAlignment="1">
      <alignment wrapText="1"/>
    </xf>
    <xf numFmtId="0" fontId="66" fillId="59" borderId="0" xfId="43" applyFont="1" applyFill="1" applyAlignment="1">
      <alignment horizontal="center" vertical="center"/>
    </xf>
    <xf numFmtId="0" fontId="6" fillId="59" borderId="0" xfId="43" applyFill="1"/>
    <xf numFmtId="0" fontId="6" fillId="59" borderId="0" xfId="43" applyFont="1" applyFill="1" applyAlignment="1">
      <alignment vertical="center"/>
    </xf>
    <xf numFmtId="0" fontId="76" fillId="60" borderId="0" xfId="43" applyFont="1" applyFill="1" applyBorder="1" applyAlignment="1">
      <alignment horizontal="center" vertical="center"/>
    </xf>
    <xf numFmtId="0" fontId="66" fillId="60" borderId="0" xfId="43" applyFont="1" applyFill="1" applyBorder="1" applyAlignment="1">
      <alignment horizontal="center" vertical="center"/>
    </xf>
    <xf numFmtId="1" fontId="76" fillId="60" borderId="0" xfId="43" applyNumberFormat="1" applyFont="1" applyFill="1" applyBorder="1" applyAlignment="1">
      <alignment horizontal="center" vertical="center"/>
    </xf>
    <xf numFmtId="0" fontId="6" fillId="60" borderId="0" xfId="43" applyFont="1" applyFill="1" applyBorder="1" applyAlignment="1">
      <alignment horizontal="center" vertical="center"/>
    </xf>
    <xf numFmtId="0" fontId="6" fillId="60" borderId="0" xfId="43" applyFont="1" applyFill="1" applyAlignment="1">
      <alignment vertical="center"/>
    </xf>
    <xf numFmtId="0" fontId="6" fillId="60" borderId="0" xfId="43" applyFill="1"/>
    <xf numFmtId="0" fontId="41" fillId="0" borderId="0" xfId="43" applyFont="1"/>
    <xf numFmtId="0" fontId="6" fillId="0" borderId="19" xfId="43" applyFont="1" applyBorder="1"/>
    <xf numFmtId="165" fontId="6" fillId="0" borderId="19" xfId="43" applyNumberFormat="1" applyBorder="1"/>
    <xf numFmtId="1" fontId="6" fillId="0" borderId="19" xfId="43" applyNumberFormat="1" applyFont="1" applyBorder="1" applyAlignment="1">
      <alignment horizontal="right"/>
    </xf>
    <xf numFmtId="0" fontId="6" fillId="0" borderId="19" xfId="43" applyBorder="1"/>
    <xf numFmtId="14" fontId="6" fillId="0" borderId="19" xfId="43" applyNumberFormat="1" applyBorder="1"/>
    <xf numFmtId="16" fontId="6" fillId="0" borderId="19" xfId="43" applyNumberFormat="1" applyFont="1" applyBorder="1"/>
    <xf numFmtId="1" fontId="6" fillId="0" borderId="19" xfId="43" applyNumberFormat="1" applyBorder="1"/>
    <xf numFmtId="0" fontId="41" fillId="0" borderId="95" xfId="43" applyFont="1" applyBorder="1"/>
    <xf numFmtId="165" fontId="41" fillId="0" borderId="95" xfId="43" applyNumberFormat="1" applyFont="1" applyFill="1" applyBorder="1"/>
    <xf numFmtId="0" fontId="41" fillId="0" borderId="95" xfId="43" applyFont="1" applyFill="1" applyBorder="1"/>
    <xf numFmtId="165" fontId="41" fillId="0" borderId="95" xfId="43" applyNumberFormat="1" applyFont="1" applyBorder="1"/>
    <xf numFmtId="2" fontId="6" fillId="60" borderId="0" xfId="43" applyNumberFormat="1" applyFont="1" applyFill="1" applyBorder="1" applyAlignment="1">
      <alignment horizontal="center" vertical="center"/>
    </xf>
    <xf numFmtId="0" fontId="6" fillId="0" borderId="20" xfId="0" applyFont="1" applyBorder="1" applyAlignment="1">
      <alignment horizontal="left"/>
    </xf>
    <xf numFmtId="167" fontId="0" fillId="20" borderId="11" xfId="0" applyNumberFormat="1" applyFill="1" applyBorder="1" applyAlignment="1" applyProtection="1">
      <alignment horizontal="center"/>
      <protection locked="0"/>
    </xf>
    <xf numFmtId="0" fontId="6" fillId="0" borderId="20" xfId="0" applyFont="1" applyFill="1" applyBorder="1"/>
    <xf numFmtId="165" fontId="6" fillId="0" borderId="20" xfId="0" applyNumberFormat="1" applyFont="1" applyFill="1" applyBorder="1"/>
    <xf numFmtId="0" fontId="6" fillId="30" borderId="20" xfId="0" applyFont="1" applyFill="1" applyBorder="1" applyProtection="1">
      <protection locked="0"/>
    </xf>
    <xf numFmtId="0" fontId="6" fillId="30" borderId="20" xfId="0" applyFont="1" applyFill="1" applyBorder="1" applyAlignment="1" applyProtection="1">
      <protection locked="0"/>
    </xf>
    <xf numFmtId="0" fontId="6" fillId="30" borderId="20" xfId="0" applyNumberFormat="1" applyFont="1" applyFill="1" applyBorder="1" applyAlignment="1" applyProtection="1">
      <alignment horizontal="center" vertical="center"/>
    </xf>
    <xf numFmtId="0" fontId="6" fillId="30" borderId="20" xfId="0" applyFont="1" applyFill="1" applyBorder="1" applyAlignment="1" applyProtection="1">
      <alignment horizontal="center"/>
      <protection locked="0"/>
    </xf>
    <xf numFmtId="0" fontId="41" fillId="16" borderId="20" xfId="0" applyFont="1" applyFill="1" applyBorder="1" applyProtection="1">
      <protection locked="0"/>
    </xf>
    <xf numFmtId="2" fontId="41" fillId="16" borderId="20" xfId="0" applyNumberFormat="1" applyFont="1" applyFill="1" applyBorder="1" applyAlignment="1" applyProtection="1">
      <alignment horizontal="center" vertical="center"/>
      <protection locked="0"/>
    </xf>
    <xf numFmtId="0" fontId="0" fillId="29" borderId="50" xfId="0" applyFill="1" applyBorder="1" applyAlignment="1"/>
    <xf numFmtId="0" fontId="0" fillId="29" borderId="34" xfId="0" applyFill="1" applyBorder="1" applyAlignment="1"/>
    <xf numFmtId="0" fontId="0" fillId="29" borderId="30" xfId="0" applyFill="1" applyBorder="1" applyAlignment="1"/>
    <xf numFmtId="0" fontId="29" fillId="19" borderId="48" xfId="0" applyFont="1" applyFill="1" applyBorder="1" applyAlignment="1">
      <alignment horizontal="center" vertical="center" wrapText="1"/>
    </xf>
    <xf numFmtId="0" fontId="29" fillId="19" borderId="49" xfId="0" applyFont="1" applyFill="1" applyBorder="1" applyAlignment="1">
      <alignment horizontal="center" vertical="center" wrapText="1"/>
    </xf>
    <xf numFmtId="0" fontId="29" fillId="19" borderId="53" xfId="0" applyFont="1" applyFill="1" applyBorder="1" applyAlignment="1">
      <alignment horizontal="center"/>
    </xf>
    <xf numFmtId="0" fontId="29" fillId="19" borderId="54" xfId="0" applyFont="1" applyFill="1" applyBorder="1" applyAlignment="1">
      <alignment horizontal="center"/>
    </xf>
    <xf numFmtId="0" fontId="29" fillId="29" borderId="10"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50" xfId="0" applyFont="1" applyFill="1" applyBorder="1" applyAlignment="1">
      <alignment horizontal="center" vertical="center"/>
    </xf>
    <xf numFmtId="0" fontId="6" fillId="29" borderId="48" xfId="0" applyFont="1" applyFill="1" applyBorder="1" applyAlignment="1">
      <alignment horizontal="center" vertical="center"/>
    </xf>
    <xf numFmtId="0" fontId="12" fillId="29" borderId="49" xfId="0" applyFont="1" applyFill="1" applyBorder="1" applyAlignment="1">
      <alignment horizontal="center" vertical="center"/>
    </xf>
    <xf numFmtId="0" fontId="61" fillId="19" borderId="17" xfId="0" applyFont="1" applyFill="1" applyBorder="1" applyAlignment="1">
      <alignment horizontal="center" vertical="center"/>
    </xf>
    <xf numFmtId="0" fontId="61" fillId="19" borderId="12" xfId="0" applyFont="1" applyFill="1" applyBorder="1" applyAlignment="1">
      <alignment horizontal="center" vertical="center"/>
    </xf>
    <xf numFmtId="0" fontId="26" fillId="0" borderId="0" xfId="0" applyFont="1" applyFill="1" applyBorder="1" applyAlignment="1">
      <alignment horizontal="left"/>
    </xf>
    <xf numFmtId="0" fontId="0" fillId="28" borderId="50" xfId="0" applyFill="1" applyBorder="1" applyAlignment="1"/>
    <xf numFmtId="0" fontId="0" fillId="28" borderId="34" xfId="0" applyFill="1" applyBorder="1" applyAlignment="1"/>
    <xf numFmtId="0" fontId="0" fillId="28" borderId="30" xfId="0" applyFill="1" applyBorder="1" applyAlignment="1"/>
    <xf numFmtId="0" fontId="12" fillId="28" borderId="10" xfId="0" applyFont="1" applyFill="1" applyBorder="1" applyAlignment="1"/>
    <xf numFmtId="0" fontId="12" fillId="28" borderId="50" xfId="0" applyFont="1" applyFill="1" applyBorder="1" applyAlignment="1"/>
    <xf numFmtId="0" fontId="12" fillId="28" borderId="34" xfId="0" applyFont="1" applyFill="1" applyBorder="1" applyAlignment="1"/>
    <xf numFmtId="0" fontId="12" fillId="28" borderId="30" xfId="0" applyFont="1" applyFill="1" applyBorder="1" applyAlignment="1"/>
    <xf numFmtId="0" fontId="28" fillId="39" borderId="37" xfId="0" applyFont="1" applyFill="1" applyBorder="1" applyAlignment="1">
      <alignment horizontal="center" vertical="center" wrapText="1"/>
    </xf>
    <xf numFmtId="0" fontId="28" fillId="39" borderId="51" xfId="0" applyFont="1" applyFill="1" applyBorder="1" applyAlignment="1">
      <alignment horizontal="center" vertical="center" wrapText="1"/>
    </xf>
    <xf numFmtId="0" fontId="29" fillId="31" borderId="22" xfId="0" applyFont="1" applyFill="1" applyBorder="1" applyAlignment="1">
      <alignment horizontal="center"/>
    </xf>
    <xf numFmtId="0" fontId="29" fillId="31" borderId="52" xfId="0" applyFont="1" applyFill="1" applyBorder="1" applyAlignment="1">
      <alignment horizontal="center"/>
    </xf>
    <xf numFmtId="0" fontId="26" fillId="32" borderId="50" xfId="0" applyFont="1" applyFill="1" applyBorder="1" applyAlignment="1"/>
    <xf numFmtId="0" fontId="26" fillId="32" borderId="34" xfId="0" applyFont="1" applyFill="1" applyBorder="1" applyAlignment="1"/>
    <xf numFmtId="0" fontId="26" fillId="32" borderId="30" xfId="0" applyFont="1" applyFill="1" applyBorder="1" applyAlignment="1"/>
    <xf numFmtId="0" fontId="61" fillId="17" borderId="65" xfId="0" applyFont="1" applyFill="1" applyBorder="1" applyAlignment="1">
      <alignment horizontal="center" vertical="center"/>
    </xf>
    <xf numFmtId="0" fontId="61" fillId="17" borderId="66" xfId="0" applyFont="1" applyFill="1" applyBorder="1" applyAlignment="1">
      <alignment horizontal="center" vertical="center"/>
    </xf>
    <xf numFmtId="0" fontId="61" fillId="17" borderId="67" xfId="0" applyFont="1" applyFill="1" applyBorder="1" applyAlignment="1">
      <alignment horizontal="center" vertical="center"/>
    </xf>
    <xf numFmtId="0" fontId="29" fillId="22" borderId="37" xfId="0" applyFont="1" applyFill="1" applyBorder="1" applyAlignment="1">
      <alignment horizontal="center" vertical="center" wrapText="1"/>
    </xf>
    <xf numFmtId="0" fontId="29" fillId="22" borderId="82" xfId="0" applyFont="1" applyFill="1" applyBorder="1" applyAlignment="1">
      <alignment horizontal="center" vertical="center" wrapText="1"/>
    </xf>
    <xf numFmtId="0" fontId="29" fillId="22" borderId="59" xfId="0" applyFont="1" applyFill="1" applyBorder="1" applyAlignment="1">
      <alignment horizontal="center" wrapText="1"/>
    </xf>
    <xf numFmtId="0" fontId="29" fillId="22" borderId="60" xfId="0" applyFont="1" applyFill="1" applyBorder="1" applyAlignment="1">
      <alignment horizontal="center" wrapText="1"/>
    </xf>
    <xf numFmtId="0" fontId="29" fillId="22" borderId="61" xfId="0" applyFont="1" applyFill="1" applyBorder="1" applyAlignment="1">
      <alignment horizontal="center" wrapText="1"/>
    </xf>
    <xf numFmtId="0" fontId="29" fillId="22" borderId="62" xfId="0" applyFont="1" applyFill="1" applyBorder="1" applyAlignment="1">
      <alignment horizontal="center" wrapText="1"/>
    </xf>
    <xf numFmtId="0" fontId="29" fillId="22" borderId="63" xfId="0" applyFont="1" applyFill="1" applyBorder="1" applyAlignment="1">
      <alignment horizontal="center" wrapText="1"/>
    </xf>
    <xf numFmtId="0" fontId="29" fillId="22" borderId="64" xfId="0" applyFont="1" applyFill="1" applyBorder="1" applyAlignment="1">
      <alignment horizontal="center" wrapText="1"/>
    </xf>
    <xf numFmtId="0" fontId="26" fillId="16" borderId="50" xfId="0" applyFont="1" applyFill="1" applyBorder="1" applyAlignment="1">
      <alignment vertical="center"/>
    </xf>
    <xf numFmtId="0" fontId="26" fillId="16" borderId="34" xfId="0" applyFont="1" applyFill="1" applyBorder="1" applyAlignment="1">
      <alignment vertical="center"/>
    </xf>
    <xf numFmtId="0" fontId="26" fillId="16" borderId="30" xfId="0" applyFont="1" applyFill="1" applyBorder="1" applyAlignment="1">
      <alignment vertical="center"/>
    </xf>
    <xf numFmtId="0" fontId="29" fillId="22" borderId="51" xfId="0" applyFont="1" applyFill="1" applyBorder="1" applyAlignment="1">
      <alignment horizontal="center" vertical="center" wrapText="1"/>
    </xf>
    <xf numFmtId="0" fontId="28" fillId="31" borderId="37" xfId="0" applyFont="1" applyFill="1" applyBorder="1" applyAlignment="1">
      <alignment horizontal="center" vertical="center" wrapText="1"/>
    </xf>
    <xf numFmtId="0" fontId="28" fillId="31" borderId="51" xfId="0" applyFont="1" applyFill="1" applyBorder="1" applyAlignment="1">
      <alignment horizontal="center" vertical="center" wrapText="1"/>
    </xf>
    <xf numFmtId="0" fontId="26" fillId="25" borderId="50" xfId="0" applyFont="1" applyFill="1" applyBorder="1" applyAlignment="1"/>
    <xf numFmtId="0" fontId="26" fillId="25" borderId="34" xfId="0" applyFont="1" applyFill="1" applyBorder="1" applyAlignment="1"/>
    <xf numFmtId="0" fontId="26" fillId="25" borderId="30" xfId="0" applyFont="1" applyFill="1" applyBorder="1" applyAlignment="1"/>
    <xf numFmtId="0" fontId="26" fillId="18" borderId="56" xfId="0" applyFont="1" applyFill="1" applyBorder="1" applyAlignment="1">
      <alignment horizontal="center"/>
    </xf>
    <xf numFmtId="0" fontId="26" fillId="18" borderId="57" xfId="0" applyFont="1" applyFill="1" applyBorder="1" applyAlignment="1">
      <alignment horizontal="center"/>
    </xf>
    <xf numFmtId="0" fontId="26" fillId="18" borderId="58" xfId="0" applyFont="1" applyFill="1" applyBorder="1" applyAlignment="1">
      <alignment horizontal="center"/>
    </xf>
    <xf numFmtId="0" fontId="61" fillId="22" borderId="65" xfId="0" applyFont="1" applyFill="1" applyBorder="1" applyAlignment="1">
      <alignment horizontal="center" vertical="center"/>
    </xf>
    <xf numFmtId="0" fontId="61" fillId="22" borderId="66" xfId="0" applyFont="1" applyFill="1" applyBorder="1" applyAlignment="1">
      <alignment horizontal="center" vertical="center"/>
    </xf>
    <xf numFmtId="0" fontId="58" fillId="27" borderId="38" xfId="0" applyFont="1" applyFill="1" applyBorder="1" applyAlignment="1">
      <alignment horizontal="center" vertical="center" wrapText="1"/>
    </xf>
    <xf numFmtId="0" fontId="58" fillId="27" borderId="39" xfId="0" applyFont="1" applyFill="1" applyBorder="1" applyAlignment="1">
      <alignment horizontal="center" vertical="center" wrapText="1"/>
    </xf>
    <xf numFmtId="0" fontId="26" fillId="20" borderId="50" xfId="0" applyFont="1" applyFill="1" applyBorder="1" applyAlignment="1">
      <alignment horizontal="left"/>
    </xf>
    <xf numFmtId="0" fontId="26" fillId="20" borderId="34" xfId="0" applyFont="1" applyFill="1" applyBorder="1" applyAlignment="1">
      <alignment horizontal="left"/>
    </xf>
    <xf numFmtId="0" fontId="26" fillId="20" borderId="30" xfId="0" applyFont="1" applyFill="1" applyBorder="1" applyAlignment="1">
      <alignment horizontal="left"/>
    </xf>
    <xf numFmtId="0" fontId="29" fillId="22" borderId="36" xfId="0" applyFont="1" applyFill="1" applyBorder="1" applyAlignment="1">
      <alignment horizontal="center" vertical="center" wrapText="1"/>
    </xf>
    <xf numFmtId="0" fontId="29" fillId="22" borderId="55" xfId="0" applyFont="1" applyFill="1" applyBorder="1" applyAlignment="1">
      <alignment horizontal="center" vertical="center" wrapText="1"/>
    </xf>
    <xf numFmtId="0" fontId="26" fillId="16" borderId="17" xfId="0" applyFont="1" applyFill="1" applyBorder="1" applyAlignment="1">
      <alignment vertical="center"/>
    </xf>
    <xf numFmtId="0" fontId="26" fillId="16" borderId="12" xfId="0" applyFont="1" applyFill="1" applyBorder="1" applyAlignment="1">
      <alignment vertical="center"/>
    </xf>
    <xf numFmtId="0" fontId="26" fillId="16" borderId="13" xfId="0" applyFont="1" applyFill="1" applyBorder="1" applyAlignment="1">
      <alignment vertical="center"/>
    </xf>
    <xf numFmtId="0" fontId="29" fillId="17" borderId="10" xfId="0" applyFont="1" applyFill="1" applyBorder="1" applyAlignment="1">
      <alignment horizontal="center" vertical="center" wrapText="1"/>
    </xf>
    <xf numFmtId="0" fontId="29" fillId="33" borderId="22" xfId="0" applyFont="1" applyFill="1" applyBorder="1" applyAlignment="1">
      <alignment horizontal="center"/>
    </xf>
    <xf numFmtId="0" fontId="29" fillId="33" borderId="52" xfId="0" applyFont="1" applyFill="1" applyBorder="1" applyAlignment="1">
      <alignment horizontal="center"/>
    </xf>
    <xf numFmtId="0" fontId="29" fillId="17" borderId="48" xfId="0" applyFont="1" applyFill="1" applyBorder="1" applyAlignment="1">
      <alignment horizontal="center" vertical="center" wrapText="1"/>
    </xf>
    <xf numFmtId="0" fontId="29" fillId="17" borderId="49" xfId="0" applyFont="1" applyFill="1" applyBorder="1" applyAlignment="1">
      <alignment horizontal="center" vertical="center" wrapText="1"/>
    </xf>
    <xf numFmtId="0" fontId="26" fillId="26" borderId="50" xfId="0" applyFont="1" applyFill="1" applyBorder="1" applyAlignment="1"/>
    <xf numFmtId="0" fontId="26" fillId="26" borderId="34" xfId="0" applyFont="1" applyFill="1" applyBorder="1" applyAlignment="1"/>
    <xf numFmtId="0" fontId="26" fillId="26" borderId="30" xfId="0" applyFont="1" applyFill="1" applyBorder="1" applyAlignment="1"/>
    <xf numFmtId="0" fontId="25" fillId="0" borderId="0" xfId="0" applyFont="1" applyAlignment="1">
      <alignment horizontal="center" vertical="center"/>
    </xf>
    <xf numFmtId="0" fontId="28" fillId="33" borderId="37" xfId="0" applyFont="1" applyFill="1" applyBorder="1" applyAlignment="1">
      <alignment horizontal="center" vertical="center" wrapText="1"/>
    </xf>
    <xf numFmtId="0" fontId="28" fillId="33" borderId="51" xfId="0" applyFont="1" applyFill="1" applyBorder="1" applyAlignment="1">
      <alignment horizontal="center" vertical="center" wrapText="1"/>
    </xf>
    <xf numFmtId="0" fontId="29" fillId="17" borderId="22" xfId="0" applyFont="1" applyFill="1" applyBorder="1" applyAlignment="1">
      <alignment horizontal="center"/>
    </xf>
    <xf numFmtId="0" fontId="29" fillId="17" borderId="52" xfId="0" applyFont="1" applyFill="1" applyBorder="1" applyAlignment="1">
      <alignment horizontal="center"/>
    </xf>
    <xf numFmtId="0" fontId="11" fillId="27" borderId="40" xfId="0" applyFont="1" applyFill="1" applyBorder="1" applyAlignment="1">
      <alignment horizontal="center" vertical="center" wrapText="1"/>
    </xf>
    <xf numFmtId="0" fontId="11" fillId="27" borderId="41" xfId="0" applyFont="1" applyFill="1" applyBorder="1" applyAlignment="1">
      <alignment horizontal="center" vertical="center" wrapText="1"/>
    </xf>
    <xf numFmtId="0" fontId="11" fillId="27" borderId="42" xfId="0" applyFont="1" applyFill="1" applyBorder="1" applyAlignment="1">
      <alignment horizontal="center" vertical="center" wrapText="1"/>
    </xf>
    <xf numFmtId="0" fontId="11" fillId="27" borderId="43" xfId="0" applyFont="1" applyFill="1" applyBorder="1" applyAlignment="1">
      <alignment horizontal="center" vertical="center" wrapText="1"/>
    </xf>
    <xf numFmtId="0" fontId="11" fillId="27" borderId="0" xfId="0" applyFont="1" applyFill="1" applyBorder="1" applyAlignment="1">
      <alignment horizontal="center" vertical="center" wrapText="1"/>
    </xf>
    <xf numFmtId="0" fontId="11" fillId="27" borderId="44" xfId="0" applyFont="1" applyFill="1" applyBorder="1" applyAlignment="1">
      <alignment horizontal="center" vertical="center" wrapText="1"/>
    </xf>
    <xf numFmtId="0" fontId="11" fillId="27" borderId="45" xfId="0" applyFont="1" applyFill="1" applyBorder="1" applyAlignment="1">
      <alignment horizontal="center" vertical="center" wrapText="1"/>
    </xf>
    <xf numFmtId="0" fontId="11" fillId="27" borderId="46" xfId="0" applyFont="1" applyFill="1" applyBorder="1" applyAlignment="1">
      <alignment horizontal="center" vertical="center" wrapText="1"/>
    </xf>
    <xf numFmtId="0" fontId="11" fillId="27" borderId="47" xfId="0" applyFont="1" applyFill="1" applyBorder="1" applyAlignment="1">
      <alignment horizontal="center" vertical="center" wrapText="1"/>
    </xf>
    <xf numFmtId="2" fontId="32" fillId="17" borderId="18" xfId="0" applyNumberFormat="1" applyFont="1" applyFill="1" applyBorder="1" applyAlignment="1">
      <alignment horizontal="center" vertical="center" wrapText="1"/>
    </xf>
    <xf numFmtId="2" fontId="32" fillId="17" borderId="34" xfId="0" applyNumberFormat="1" applyFont="1" applyFill="1" applyBorder="1" applyAlignment="1">
      <alignment horizontal="center" vertical="center" wrapText="1"/>
    </xf>
    <xf numFmtId="2" fontId="32" fillId="17" borderId="68" xfId="0" applyNumberFormat="1" applyFont="1" applyFill="1" applyBorder="1" applyAlignment="1">
      <alignment horizontal="center" vertical="center" wrapText="1"/>
    </xf>
    <xf numFmtId="2" fontId="36" fillId="16" borderId="37" xfId="0" applyNumberFormat="1" applyFont="1" applyFill="1" applyBorder="1" applyAlignment="1" applyProtection="1">
      <alignment horizontal="center" vertical="center"/>
    </xf>
    <xf numFmtId="2" fontId="36" fillId="16" borderId="29" xfId="0" applyNumberFormat="1" applyFont="1" applyFill="1" applyBorder="1" applyAlignment="1" applyProtection="1">
      <alignment horizontal="center" vertical="center"/>
    </xf>
    <xf numFmtId="1" fontId="36" fillId="16" borderId="37" xfId="0" applyNumberFormat="1" applyFont="1" applyFill="1" applyBorder="1" applyAlignment="1" applyProtection="1">
      <alignment horizontal="center" vertical="center"/>
    </xf>
    <xf numFmtId="1" fontId="36" fillId="16" borderId="29" xfId="0" applyNumberFormat="1" applyFont="1" applyFill="1" applyBorder="1" applyAlignment="1" applyProtection="1">
      <alignment horizontal="center" vertical="center"/>
    </xf>
    <xf numFmtId="0" fontId="33" fillId="17" borderId="37" xfId="0" applyFont="1" applyFill="1" applyBorder="1" applyAlignment="1">
      <alignment horizontal="center" vertical="center" wrapText="1"/>
    </xf>
    <xf numFmtId="0" fontId="33" fillId="17" borderId="51" xfId="0" applyFont="1" applyFill="1" applyBorder="1" applyAlignment="1">
      <alignment horizontal="center" vertical="center" wrapText="1"/>
    </xf>
    <xf numFmtId="0" fontId="33" fillId="17" borderId="29" xfId="0" applyFont="1" applyFill="1" applyBorder="1" applyAlignment="1">
      <alignment horizontal="center" vertical="center" wrapText="1"/>
    </xf>
    <xf numFmtId="0" fontId="32" fillId="17" borderId="37" xfId="0" applyFont="1" applyFill="1" applyBorder="1" applyAlignment="1">
      <alignment horizontal="center" vertical="center" wrapText="1"/>
    </xf>
    <xf numFmtId="0" fontId="32" fillId="17" borderId="29" xfId="0" applyFont="1" applyFill="1" applyBorder="1" applyAlignment="1">
      <alignment horizontal="center" vertical="center" wrapText="1"/>
    </xf>
    <xf numFmtId="1" fontId="32" fillId="17" borderId="37" xfId="0" applyNumberFormat="1" applyFont="1" applyFill="1" applyBorder="1" applyAlignment="1">
      <alignment horizontal="center" vertical="center" wrapText="1"/>
    </xf>
    <xf numFmtId="1" fontId="32" fillId="17" borderId="29" xfId="0" applyNumberFormat="1" applyFont="1" applyFill="1" applyBorder="1" applyAlignment="1">
      <alignment horizontal="center" vertical="center" wrapText="1"/>
    </xf>
    <xf numFmtId="2" fontId="32" fillId="17" borderId="37" xfId="0" applyNumberFormat="1" applyFont="1" applyFill="1" applyBorder="1" applyAlignment="1">
      <alignment horizontal="center" vertical="center" wrapText="1"/>
    </xf>
    <xf numFmtId="2" fontId="32" fillId="17" borderId="29" xfId="0" applyNumberFormat="1" applyFont="1" applyFill="1" applyBorder="1" applyAlignment="1">
      <alignment horizontal="center" vertical="center" wrapText="1"/>
    </xf>
    <xf numFmtId="0" fontId="32" fillId="17" borderId="12" xfId="0" applyFont="1" applyFill="1" applyBorder="1" applyAlignment="1">
      <alignment horizontal="center" vertical="center" wrapText="1"/>
    </xf>
    <xf numFmtId="0" fontId="32" fillId="17" borderId="22" xfId="0" applyFont="1" applyFill="1" applyBorder="1" applyAlignment="1">
      <alignment horizontal="center" wrapText="1"/>
    </xf>
    <xf numFmtId="0" fontId="32" fillId="17" borderId="36" xfId="0" applyFont="1" applyFill="1" applyBorder="1" applyAlignment="1">
      <alignment horizontal="center" wrapText="1"/>
    </xf>
    <xf numFmtId="0" fontId="32" fillId="17" borderId="15" xfId="0" applyFont="1" applyFill="1" applyBorder="1" applyAlignment="1">
      <alignment horizontal="center" wrapText="1"/>
    </xf>
    <xf numFmtId="0" fontId="32" fillId="17" borderId="16" xfId="0" applyFont="1" applyFill="1" applyBorder="1" applyAlignment="1">
      <alignment horizontal="center" wrapText="1"/>
    </xf>
    <xf numFmtId="0" fontId="36" fillId="16" borderId="37" xfId="0" applyFont="1" applyFill="1" applyBorder="1" applyAlignment="1" applyProtection="1">
      <alignment horizontal="center" vertical="center"/>
    </xf>
    <xf numFmtId="0" fontId="36" fillId="16" borderId="29" xfId="0" applyFont="1" applyFill="1" applyBorder="1" applyAlignment="1" applyProtection="1">
      <alignment horizontal="center" vertical="center"/>
    </xf>
    <xf numFmtId="0" fontId="33" fillId="22" borderId="37" xfId="0" applyFont="1" applyFill="1" applyBorder="1" applyAlignment="1">
      <alignment horizontal="center" vertical="center" wrapText="1"/>
    </xf>
    <xf numFmtId="0" fontId="33" fillId="22" borderId="51" xfId="0" applyFont="1" applyFill="1" applyBorder="1" applyAlignment="1">
      <alignment horizontal="center" vertical="center"/>
    </xf>
    <xf numFmtId="0" fontId="33" fillId="22" borderId="29" xfId="0" applyFont="1" applyFill="1" applyBorder="1" applyAlignment="1">
      <alignment horizontal="center" vertical="center"/>
    </xf>
    <xf numFmtId="1" fontId="32" fillId="22" borderId="37" xfId="0" applyNumberFormat="1" applyFont="1" applyFill="1" applyBorder="1" applyAlignment="1">
      <alignment horizontal="center" vertical="center" wrapText="1"/>
    </xf>
    <xf numFmtId="1" fontId="32" fillId="22" borderId="29" xfId="0" applyNumberFormat="1" applyFont="1" applyFill="1" applyBorder="1" applyAlignment="1">
      <alignment horizontal="center" vertical="center" wrapText="1"/>
    </xf>
    <xf numFmtId="0" fontId="32" fillId="22" borderId="37" xfId="0" applyFont="1" applyFill="1" applyBorder="1" applyAlignment="1">
      <alignment horizontal="center" vertical="center" wrapText="1"/>
    </xf>
    <xf numFmtId="0" fontId="32" fillId="22" borderId="29" xfId="0" applyFont="1" applyFill="1" applyBorder="1" applyAlignment="1">
      <alignment horizontal="center" vertical="center" wrapText="1"/>
    </xf>
    <xf numFmtId="2" fontId="32" fillId="22" borderId="37" xfId="0" applyNumberFormat="1" applyFont="1" applyFill="1" applyBorder="1" applyAlignment="1">
      <alignment horizontal="center" vertical="center" wrapText="1"/>
    </xf>
    <xf numFmtId="2" fontId="32" fillId="22" borderId="29" xfId="0" applyNumberFormat="1" applyFont="1" applyFill="1" applyBorder="1" applyAlignment="1">
      <alignment horizontal="center" vertical="center" wrapText="1"/>
    </xf>
    <xf numFmtId="165" fontId="36" fillId="0" borderId="52" xfId="0" applyNumberFormat="1" applyFont="1" applyFill="1" applyBorder="1" applyAlignment="1">
      <alignment horizontal="center" vertical="center"/>
    </xf>
    <xf numFmtId="2" fontId="32" fillId="22" borderId="22" xfId="0" applyNumberFormat="1" applyFont="1" applyFill="1" applyBorder="1" applyAlignment="1">
      <alignment horizontal="center" vertical="center" wrapText="1"/>
    </xf>
    <xf numFmtId="2" fontId="32" fillId="22" borderId="15" xfId="0" applyNumberFormat="1" applyFont="1" applyFill="1" applyBorder="1" applyAlignment="1">
      <alignment horizontal="center" vertical="center" wrapText="1"/>
    </xf>
    <xf numFmtId="1" fontId="32" fillId="22" borderId="18" xfId="0" applyNumberFormat="1" applyFont="1" applyFill="1" applyBorder="1" applyAlignment="1">
      <alignment horizontal="center" vertical="center" wrapText="1"/>
    </xf>
    <xf numFmtId="1" fontId="32" fillId="22" borderId="34" xfId="0" applyNumberFormat="1" applyFont="1" applyFill="1" applyBorder="1" applyAlignment="1">
      <alignment horizontal="center" vertical="center" wrapText="1"/>
    </xf>
    <xf numFmtId="1" fontId="32" fillId="22" borderId="68" xfId="0" applyNumberFormat="1" applyFont="1" applyFill="1" applyBorder="1" applyAlignment="1">
      <alignment horizontal="center" vertical="center" wrapText="1"/>
    </xf>
    <xf numFmtId="49" fontId="32" fillId="22" borderId="74" xfId="0" applyNumberFormat="1" applyFont="1" applyFill="1" applyBorder="1" applyAlignment="1">
      <alignment horizontal="center" vertical="center" wrapText="1"/>
    </xf>
    <xf numFmtId="49" fontId="32" fillId="22" borderId="60" xfId="0" applyNumberFormat="1" applyFont="1" applyFill="1" applyBorder="1" applyAlignment="1">
      <alignment horizontal="center" vertical="center" wrapText="1"/>
    </xf>
    <xf numFmtId="49" fontId="32" fillId="22" borderId="34" xfId="0" applyNumberFormat="1" applyFont="1" applyFill="1" applyBorder="1" applyAlignment="1">
      <alignment horizontal="center" vertical="center" wrapText="1"/>
    </xf>
    <xf numFmtId="49" fontId="32" fillId="22" borderId="68" xfId="0" applyNumberFormat="1" applyFont="1" applyFill="1" applyBorder="1" applyAlignment="1">
      <alignment horizontal="center" vertical="center" wrapText="1"/>
    </xf>
    <xf numFmtId="1" fontId="41" fillId="20" borderId="37" xfId="0" applyNumberFormat="1" applyFont="1" applyFill="1" applyBorder="1" applyAlignment="1">
      <alignment horizontal="center" vertical="center"/>
    </xf>
    <xf numFmtId="0" fontId="0" fillId="0" borderId="29" xfId="0" applyBorder="1"/>
    <xf numFmtId="2" fontId="41" fillId="20" borderId="37" xfId="0" applyNumberFormat="1" applyFont="1" applyFill="1" applyBorder="1" applyAlignment="1">
      <alignment horizontal="center" vertical="center"/>
    </xf>
    <xf numFmtId="0" fontId="42" fillId="19" borderId="37" xfId="0" applyFont="1" applyFill="1" applyBorder="1" applyAlignment="1">
      <alignment horizontal="center" vertical="center" wrapText="1"/>
    </xf>
    <xf numFmtId="0" fontId="42" fillId="19" borderId="51" xfId="0" applyFont="1" applyFill="1" applyBorder="1" applyAlignment="1">
      <alignment horizontal="center" vertical="center" wrapText="1"/>
    </xf>
    <xf numFmtId="0" fontId="42" fillId="19" borderId="29" xfId="0" applyFont="1" applyFill="1" applyBorder="1" applyAlignment="1">
      <alignment horizontal="center" vertical="center" wrapText="1"/>
    </xf>
    <xf numFmtId="1" fontId="45" fillId="19" borderId="18" xfId="0" applyNumberFormat="1" applyFont="1" applyFill="1" applyBorder="1" applyAlignment="1">
      <alignment horizontal="center" vertical="center" wrapText="1"/>
    </xf>
    <xf numFmtId="1" fontId="45" fillId="19" borderId="34" xfId="0" applyNumberFormat="1" applyFont="1" applyFill="1" applyBorder="1" applyAlignment="1">
      <alignment horizontal="center" vertical="center" wrapText="1"/>
    </xf>
    <xf numFmtId="1" fontId="45" fillId="19" borderId="68" xfId="0" applyNumberFormat="1" applyFont="1" applyFill="1" applyBorder="1" applyAlignment="1">
      <alignment horizontal="center" vertical="center" wrapText="1"/>
    </xf>
    <xf numFmtId="2" fontId="45" fillId="19" borderId="37" xfId="0" applyNumberFormat="1" applyFont="1" applyFill="1" applyBorder="1" applyAlignment="1">
      <alignment horizontal="center" vertical="center" wrapText="1"/>
    </xf>
    <xf numFmtId="2" fontId="45" fillId="19" borderId="29" xfId="0" applyNumberFormat="1" applyFont="1" applyFill="1" applyBorder="1" applyAlignment="1">
      <alignment horizontal="center" vertical="center" wrapText="1"/>
    </xf>
    <xf numFmtId="0" fontId="32" fillId="19" borderId="37" xfId="0" applyFont="1" applyFill="1" applyBorder="1" applyAlignment="1" applyProtection="1">
      <alignment horizontal="center" vertical="center"/>
    </xf>
    <xf numFmtId="0" fontId="32" fillId="19" borderId="29" xfId="0" applyFont="1" applyFill="1" applyBorder="1" applyAlignment="1" applyProtection="1">
      <alignment horizontal="center" vertical="center"/>
    </xf>
    <xf numFmtId="0" fontId="32" fillId="18" borderId="37" xfId="0" applyFont="1" applyFill="1" applyBorder="1" applyAlignment="1" applyProtection="1">
      <alignment horizontal="center" vertical="center"/>
    </xf>
    <xf numFmtId="0" fontId="32" fillId="18" borderId="29" xfId="0" applyFont="1" applyFill="1" applyBorder="1" applyAlignment="1" applyProtection="1">
      <alignment horizontal="center" vertical="center"/>
    </xf>
    <xf numFmtId="1" fontId="32" fillId="19" borderId="37" xfId="0" applyNumberFormat="1" applyFont="1" applyFill="1" applyBorder="1" applyAlignment="1" applyProtection="1">
      <alignment horizontal="center" vertical="center"/>
    </xf>
    <xf numFmtId="1" fontId="32" fillId="19" borderId="29" xfId="0" applyNumberFormat="1" applyFont="1" applyFill="1" applyBorder="1" applyAlignment="1" applyProtection="1">
      <alignment horizontal="center" vertical="center"/>
    </xf>
    <xf numFmtId="2" fontId="32" fillId="18" borderId="37" xfId="0" applyNumberFormat="1" applyFont="1" applyFill="1" applyBorder="1" applyAlignment="1" applyProtection="1">
      <alignment horizontal="center" vertical="center"/>
    </xf>
    <xf numFmtId="2" fontId="32" fillId="18" borderId="29" xfId="0" applyNumberFormat="1" applyFont="1" applyFill="1" applyBorder="1" applyAlignment="1" applyProtection="1">
      <alignment horizontal="center" vertical="center"/>
    </xf>
    <xf numFmtId="0" fontId="45" fillId="19" borderId="37" xfId="0" applyFont="1" applyFill="1" applyBorder="1" applyAlignment="1">
      <alignment horizontal="center" vertical="center" wrapText="1"/>
    </xf>
    <xf numFmtId="0" fontId="45" fillId="19" borderId="29" xfId="0" applyFont="1" applyFill="1" applyBorder="1" applyAlignment="1">
      <alignment horizontal="center" vertical="center" wrapText="1"/>
    </xf>
    <xf numFmtId="0" fontId="45" fillId="19" borderId="37" xfId="0" applyNumberFormat="1" applyFont="1" applyFill="1" applyBorder="1" applyAlignment="1">
      <alignment horizontal="center" vertical="center" wrapText="1"/>
    </xf>
    <xf numFmtId="0" fontId="45" fillId="19" borderId="29" xfId="0" applyNumberFormat="1" applyFont="1" applyFill="1" applyBorder="1" applyAlignment="1">
      <alignment horizontal="center" vertical="center" wrapText="1"/>
    </xf>
    <xf numFmtId="166" fontId="67" fillId="30" borderId="69" xfId="0" applyNumberFormat="1" applyFont="1" applyFill="1" applyBorder="1" applyAlignment="1" applyProtection="1">
      <alignment horizontal="left" vertical="center"/>
    </xf>
    <xf numFmtId="166" fontId="41" fillId="30" borderId="76" xfId="0" applyNumberFormat="1" applyFont="1" applyFill="1" applyBorder="1" applyAlignment="1" applyProtection="1">
      <alignment horizontal="left" vertical="center"/>
    </xf>
    <xf numFmtId="166" fontId="41" fillId="30" borderId="70" xfId="0" applyNumberFormat="1" applyFont="1" applyFill="1" applyBorder="1" applyAlignment="1" applyProtection="1">
      <alignment horizontal="left" vertical="center"/>
    </xf>
    <xf numFmtId="166" fontId="41" fillId="30" borderId="77" xfId="0" applyNumberFormat="1" applyFont="1" applyFill="1" applyBorder="1" applyAlignment="1" applyProtection="1">
      <alignment horizontal="left" vertical="center"/>
    </xf>
    <xf numFmtId="166" fontId="41" fillId="30" borderId="0" xfId="0" applyNumberFormat="1" applyFont="1" applyFill="1" applyBorder="1" applyAlignment="1" applyProtection="1">
      <alignment horizontal="left" vertical="center"/>
    </xf>
    <xf numFmtId="166" fontId="41" fillId="30" borderId="78" xfId="0" applyNumberFormat="1" applyFont="1" applyFill="1" applyBorder="1" applyAlignment="1" applyProtection="1">
      <alignment horizontal="left" vertical="center"/>
    </xf>
    <xf numFmtId="166" fontId="41" fillId="30" borderId="35" xfId="0" applyNumberFormat="1" applyFont="1" applyFill="1" applyBorder="1" applyAlignment="1" applyProtection="1">
      <alignment horizontal="left" vertical="center"/>
    </xf>
    <xf numFmtId="166" fontId="41" fillId="30" borderId="75" xfId="0" applyNumberFormat="1" applyFont="1" applyFill="1" applyBorder="1" applyAlignment="1" applyProtection="1">
      <alignment horizontal="left" vertical="center"/>
    </xf>
    <xf numFmtId="166" fontId="41" fillId="30" borderId="26" xfId="0" applyNumberFormat="1" applyFont="1" applyFill="1" applyBorder="1" applyAlignment="1" applyProtection="1">
      <alignment horizontal="left" vertical="center"/>
    </xf>
    <xf numFmtId="166" fontId="67" fillId="30" borderId="77" xfId="0" applyNumberFormat="1" applyFont="1" applyFill="1" applyBorder="1" applyAlignment="1" applyProtection="1">
      <alignment horizontal="left" vertical="center"/>
    </xf>
    <xf numFmtId="166" fontId="66" fillId="30" borderId="0" xfId="0" applyNumberFormat="1" applyFont="1" applyFill="1" applyBorder="1" applyAlignment="1" applyProtection="1">
      <alignment horizontal="left" vertical="center"/>
    </xf>
    <xf numFmtId="166" fontId="66" fillId="30" borderId="78" xfId="0" applyNumberFormat="1" applyFont="1" applyFill="1" applyBorder="1" applyAlignment="1" applyProtection="1">
      <alignment horizontal="left" vertical="center"/>
    </xf>
    <xf numFmtId="166" fontId="66" fillId="30" borderId="77" xfId="0" applyNumberFormat="1" applyFont="1" applyFill="1" applyBorder="1" applyAlignment="1" applyProtection="1">
      <alignment horizontal="left" vertical="center"/>
    </xf>
    <xf numFmtId="166" fontId="66" fillId="30" borderId="35" xfId="0" applyNumberFormat="1" applyFont="1" applyFill="1" applyBorder="1" applyAlignment="1" applyProtection="1">
      <alignment horizontal="left" vertical="center"/>
    </xf>
    <xf numFmtId="166" fontId="66" fillId="30" borderId="75" xfId="0" applyNumberFormat="1" applyFont="1" applyFill="1" applyBorder="1" applyAlignment="1" applyProtection="1">
      <alignment horizontal="left" vertical="center"/>
    </xf>
    <xf numFmtId="166" fontId="66" fillId="30" borderId="26" xfId="0" applyNumberFormat="1" applyFont="1" applyFill="1" applyBorder="1" applyAlignment="1" applyProtection="1">
      <alignment horizontal="left" vertical="center"/>
    </xf>
    <xf numFmtId="166" fontId="67" fillId="30" borderId="76" xfId="0" applyNumberFormat="1" applyFont="1" applyFill="1" applyBorder="1" applyAlignment="1" applyProtection="1">
      <alignment horizontal="left" vertical="center"/>
    </xf>
    <xf numFmtId="166" fontId="67" fillId="30" borderId="70" xfId="0" applyNumberFormat="1" applyFont="1" applyFill="1" applyBorder="1" applyAlignment="1" applyProtection="1">
      <alignment horizontal="left" vertical="center"/>
    </xf>
    <xf numFmtId="166" fontId="67" fillId="30" borderId="0" xfId="0" applyNumberFormat="1" applyFont="1" applyFill="1" applyBorder="1" applyAlignment="1" applyProtection="1">
      <alignment horizontal="left" vertical="center"/>
    </xf>
    <xf numFmtId="166" fontId="67" fillId="30" borderId="78" xfId="0" applyNumberFormat="1" applyFont="1" applyFill="1" applyBorder="1" applyAlignment="1" applyProtection="1">
      <alignment horizontal="left" vertical="center"/>
    </xf>
    <xf numFmtId="166" fontId="67" fillId="30" borderId="35" xfId="0" applyNumberFormat="1" applyFont="1" applyFill="1" applyBorder="1" applyAlignment="1" applyProtection="1">
      <alignment horizontal="left" vertical="center"/>
    </xf>
    <xf numFmtId="166" fontId="67" fillId="30" borderId="75" xfId="0" applyNumberFormat="1" applyFont="1" applyFill="1" applyBorder="1" applyAlignment="1" applyProtection="1">
      <alignment horizontal="left" vertical="center"/>
    </xf>
    <xf numFmtId="166" fontId="67" fillId="30" borderId="26" xfId="0" applyNumberFormat="1" applyFont="1" applyFill="1" applyBorder="1" applyAlignment="1" applyProtection="1">
      <alignment horizontal="left" vertical="center"/>
    </xf>
    <xf numFmtId="49" fontId="32" fillId="24" borderId="50" xfId="0" applyNumberFormat="1" applyFont="1" applyFill="1" applyBorder="1" applyAlignment="1">
      <alignment horizontal="center" vertical="center" wrapText="1"/>
    </xf>
    <xf numFmtId="49" fontId="32" fillId="24" borderId="34" xfId="0" applyNumberFormat="1" applyFont="1" applyFill="1" applyBorder="1" applyAlignment="1">
      <alignment horizontal="center" vertical="center" wrapText="1"/>
    </xf>
    <xf numFmtId="49" fontId="32" fillId="24" borderId="30" xfId="0" applyNumberFormat="1" applyFont="1" applyFill="1" applyBorder="1" applyAlignment="1">
      <alignment horizontal="center" vertical="center" wrapText="1"/>
    </xf>
    <xf numFmtId="0" fontId="41" fillId="40" borderId="37" xfId="0" applyFont="1" applyFill="1" applyBorder="1" applyAlignment="1">
      <alignment horizontal="center" vertical="center"/>
    </xf>
    <xf numFmtId="0" fontId="41" fillId="40" borderId="29" xfId="0" applyFont="1" applyFill="1" applyBorder="1" applyAlignment="1">
      <alignment horizontal="center" vertical="center"/>
    </xf>
    <xf numFmtId="2" fontId="41" fillId="25" borderId="37" xfId="0" applyNumberFormat="1" applyFont="1" applyFill="1" applyBorder="1" applyAlignment="1">
      <alignment horizontal="center" vertical="center"/>
    </xf>
    <xf numFmtId="2" fontId="41" fillId="25" borderId="29" xfId="0" applyNumberFormat="1" applyFont="1" applyFill="1" applyBorder="1" applyAlignment="1">
      <alignment horizontal="center" vertical="center"/>
    </xf>
    <xf numFmtId="1" fontId="41" fillId="40" borderId="37" xfId="0" applyNumberFormat="1" applyFont="1" applyFill="1" applyBorder="1" applyAlignment="1">
      <alignment horizontal="center" vertical="center"/>
    </xf>
    <xf numFmtId="1" fontId="41" fillId="40" borderId="29" xfId="0" applyNumberFormat="1" applyFont="1" applyFill="1" applyBorder="1" applyAlignment="1">
      <alignment horizontal="center" vertical="center"/>
    </xf>
    <xf numFmtId="1" fontId="32" fillId="24" borderId="18" xfId="0" applyNumberFormat="1" applyFont="1" applyFill="1" applyBorder="1" applyAlignment="1">
      <alignment horizontal="center" vertical="center" wrapText="1"/>
    </xf>
    <xf numFmtId="1" fontId="32" fillId="24" borderId="34" xfId="0" applyNumberFormat="1" applyFont="1" applyFill="1" applyBorder="1" applyAlignment="1">
      <alignment horizontal="center" vertical="center" wrapText="1"/>
    </xf>
    <xf numFmtId="0" fontId="32" fillId="40" borderId="37" xfId="0" applyNumberFormat="1" applyFont="1" applyFill="1" applyBorder="1" applyAlignment="1">
      <alignment horizontal="center" vertical="center" wrapText="1"/>
    </xf>
    <xf numFmtId="0" fontId="32" fillId="40" borderId="51" xfId="0" applyNumberFormat="1" applyFont="1" applyFill="1" applyBorder="1" applyAlignment="1">
      <alignment horizontal="center" vertical="center" wrapText="1"/>
    </xf>
    <xf numFmtId="0" fontId="32" fillId="40" borderId="29" xfId="0" applyNumberFormat="1" applyFont="1" applyFill="1" applyBorder="1" applyAlignment="1">
      <alignment horizontal="center" vertical="center" wrapText="1"/>
    </xf>
    <xf numFmtId="2" fontId="32" fillId="25" borderId="37" xfId="0" applyNumberFormat="1" applyFont="1" applyFill="1" applyBorder="1" applyAlignment="1">
      <alignment horizontal="center" vertical="center" wrapText="1"/>
    </xf>
    <xf numFmtId="2" fontId="32" fillId="25" borderId="51" xfId="0" applyNumberFormat="1" applyFont="1" applyFill="1" applyBorder="1" applyAlignment="1">
      <alignment horizontal="center" vertical="center" wrapText="1"/>
    </xf>
    <xf numFmtId="2" fontId="32" fillId="25" borderId="29" xfId="0" applyNumberFormat="1" applyFont="1" applyFill="1" applyBorder="1" applyAlignment="1">
      <alignment horizontal="center" vertical="center" wrapText="1"/>
    </xf>
    <xf numFmtId="0" fontId="32" fillId="24" borderId="18" xfId="0" applyFont="1" applyFill="1" applyBorder="1" applyAlignment="1">
      <alignment horizontal="center" vertical="center" wrapText="1"/>
    </xf>
    <xf numFmtId="0" fontId="32" fillId="24" borderId="68" xfId="0" applyFont="1" applyFill="1" applyBorder="1" applyAlignment="1">
      <alignment horizontal="center" vertical="center" wrapText="1"/>
    </xf>
    <xf numFmtId="0" fontId="33" fillId="24" borderId="37" xfId="0" applyFont="1" applyFill="1" applyBorder="1" applyAlignment="1">
      <alignment horizontal="center" vertical="center" wrapText="1"/>
    </xf>
    <xf numFmtId="0" fontId="33" fillId="24" borderId="51"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37" fillId="24" borderId="22" xfId="0" applyFont="1" applyFill="1" applyBorder="1" applyAlignment="1">
      <alignment horizontal="center" wrapText="1"/>
    </xf>
    <xf numFmtId="0" fontId="37" fillId="24" borderId="36" xfId="0" applyFont="1" applyFill="1" applyBorder="1" applyAlignment="1">
      <alignment horizontal="center" wrapText="1"/>
    </xf>
    <xf numFmtId="0" fontId="37" fillId="24" borderId="15" xfId="0" applyFont="1" applyFill="1" applyBorder="1" applyAlignment="1">
      <alignment horizontal="center" wrapText="1"/>
    </xf>
    <xf numFmtId="0" fontId="37" fillId="24" borderId="16" xfId="0" applyFont="1" applyFill="1" applyBorder="1" applyAlignment="1">
      <alignment horizontal="center" wrapText="1"/>
    </xf>
    <xf numFmtId="0" fontId="32" fillId="40" borderId="37" xfId="0" applyFont="1" applyFill="1" applyBorder="1" applyAlignment="1">
      <alignment horizontal="center" vertical="center" wrapText="1"/>
    </xf>
    <xf numFmtId="0" fontId="32" fillId="40" borderId="51" xfId="0" applyFont="1" applyFill="1" applyBorder="1" applyAlignment="1">
      <alignment horizontal="center" vertical="center" wrapText="1"/>
    </xf>
    <xf numFmtId="0" fontId="32" fillId="40" borderId="29" xfId="0" applyFont="1" applyFill="1" applyBorder="1" applyAlignment="1">
      <alignment horizontal="center" vertical="center" wrapText="1"/>
    </xf>
    <xf numFmtId="0" fontId="32" fillId="25" borderId="37" xfId="0" applyFont="1" applyFill="1" applyBorder="1" applyAlignment="1">
      <alignment horizontal="center" vertical="center" wrapText="1"/>
    </xf>
    <xf numFmtId="0" fontId="32" fillId="25" borderId="51" xfId="0" applyFont="1" applyFill="1" applyBorder="1" applyAlignment="1">
      <alignment horizontal="center" vertical="center" wrapText="1"/>
    </xf>
    <xf numFmtId="0" fontId="32" fillId="25" borderId="29" xfId="0" applyFont="1" applyFill="1" applyBorder="1" applyAlignment="1">
      <alignment horizontal="center" vertical="center" wrapText="1"/>
    </xf>
    <xf numFmtId="0" fontId="62" fillId="31" borderId="18" xfId="0" applyFont="1" applyFill="1" applyBorder="1" applyAlignment="1">
      <alignment horizontal="center" vertical="center" wrapText="1"/>
    </xf>
    <xf numFmtId="0" fontId="62" fillId="31" borderId="68" xfId="0" applyFont="1" applyFill="1" applyBorder="1" applyAlignment="1">
      <alignment horizontal="center" vertical="center" wrapText="1"/>
    </xf>
    <xf numFmtId="1" fontId="62" fillId="31" borderId="18" xfId="0" applyNumberFormat="1" applyFont="1" applyFill="1" applyBorder="1" applyAlignment="1">
      <alignment horizontal="center" vertical="center" wrapText="1"/>
    </xf>
    <xf numFmtId="1" fontId="62" fillId="31" borderId="34" xfId="0" applyNumberFormat="1" applyFont="1" applyFill="1" applyBorder="1" applyAlignment="1">
      <alignment horizontal="center" vertical="center" wrapText="1"/>
    </xf>
    <xf numFmtId="1" fontId="62" fillId="31" borderId="68" xfId="0" applyNumberFormat="1" applyFont="1" applyFill="1" applyBorder="1" applyAlignment="1">
      <alignment horizontal="center" vertical="center" wrapText="1"/>
    </xf>
    <xf numFmtId="49" fontId="62" fillId="31" borderId="18" xfId="0" applyNumberFormat="1" applyFont="1" applyFill="1" applyBorder="1" applyAlignment="1">
      <alignment horizontal="center" vertical="center" wrapText="1"/>
    </xf>
    <xf numFmtId="49" fontId="62" fillId="31" borderId="34" xfId="0" applyNumberFormat="1" applyFont="1" applyFill="1" applyBorder="1" applyAlignment="1">
      <alignment horizontal="center" vertical="center" wrapText="1"/>
    </xf>
    <xf numFmtId="49" fontId="62" fillId="31" borderId="60" xfId="0" applyNumberFormat="1" applyFont="1" applyFill="1" applyBorder="1" applyAlignment="1">
      <alignment horizontal="center" vertical="center" wrapText="1"/>
    </xf>
    <xf numFmtId="49" fontId="62" fillId="31" borderId="71" xfId="0" applyNumberFormat="1" applyFont="1" applyFill="1" applyBorder="1" applyAlignment="1">
      <alignment horizontal="center" vertical="center" wrapText="1"/>
    </xf>
    <xf numFmtId="0" fontId="42" fillId="31" borderId="22" xfId="0" applyFont="1" applyFill="1" applyBorder="1" applyAlignment="1">
      <alignment horizontal="center" vertical="center" wrapText="1"/>
    </xf>
    <xf numFmtId="0" fontId="42" fillId="31" borderId="52" xfId="0" applyFont="1" applyFill="1" applyBorder="1" applyAlignment="1">
      <alignment horizontal="center" vertical="center" wrapText="1"/>
    </xf>
    <xf numFmtId="0" fontId="42" fillId="31" borderId="36" xfId="0" applyFont="1" applyFill="1" applyBorder="1" applyAlignment="1">
      <alignment horizontal="center" vertical="center" wrapText="1"/>
    </xf>
    <xf numFmtId="0" fontId="42" fillId="31" borderId="72" xfId="0" applyFont="1" applyFill="1" applyBorder="1" applyAlignment="1">
      <alignment horizontal="center" vertical="center" wrapText="1"/>
    </xf>
    <xf numFmtId="0" fontId="42" fillId="31" borderId="0" xfId="0" applyFont="1" applyFill="1" applyBorder="1" applyAlignment="1">
      <alignment horizontal="center" vertical="center" wrapText="1"/>
    </xf>
    <xf numFmtId="0" fontId="42" fillId="31" borderId="55" xfId="0" applyFont="1" applyFill="1" applyBorder="1" applyAlignment="1">
      <alignment horizontal="center" vertical="center" wrapText="1"/>
    </xf>
    <xf numFmtId="0" fontId="42" fillId="31" borderId="15" xfId="0" applyFont="1" applyFill="1" applyBorder="1" applyAlignment="1">
      <alignment horizontal="center" vertical="center" wrapText="1"/>
    </xf>
    <xf numFmtId="0" fontId="42" fillId="31" borderId="73" xfId="0" applyFont="1" applyFill="1" applyBorder="1" applyAlignment="1">
      <alignment horizontal="center" vertical="center" wrapText="1"/>
    </xf>
    <xf numFmtId="0" fontId="42" fillId="31" borderId="16" xfId="0" applyFont="1" applyFill="1" applyBorder="1" applyAlignment="1">
      <alignment horizontal="center" vertical="center" wrapText="1"/>
    </xf>
    <xf numFmtId="0" fontId="65" fillId="31" borderId="21" xfId="0" applyFont="1" applyFill="1" applyBorder="1" applyAlignment="1">
      <alignment horizontal="left"/>
    </xf>
    <xf numFmtId="0" fontId="65" fillId="31" borderId="28" xfId="0" applyFont="1" applyFill="1" applyBorder="1" applyAlignment="1">
      <alignment horizontal="left"/>
    </xf>
    <xf numFmtId="0" fontId="65" fillId="31" borderId="27" xfId="0" applyFont="1" applyFill="1" applyBorder="1" applyAlignment="1">
      <alignment horizontal="left"/>
    </xf>
    <xf numFmtId="0" fontId="65" fillId="32" borderId="21" xfId="0" applyFont="1" applyFill="1" applyBorder="1" applyAlignment="1">
      <alignment horizontal="left"/>
    </xf>
    <xf numFmtId="0" fontId="65" fillId="32" borderId="28" xfId="0" applyFont="1" applyFill="1" applyBorder="1" applyAlignment="1">
      <alignment horizontal="left"/>
    </xf>
    <xf numFmtId="0" fontId="65" fillId="32" borderId="27" xfId="0" applyFont="1" applyFill="1" applyBorder="1" applyAlignment="1">
      <alignment horizontal="left"/>
    </xf>
    <xf numFmtId="0" fontId="70" fillId="39" borderId="69" xfId="0" applyFont="1" applyFill="1" applyBorder="1" applyAlignment="1">
      <alignment horizontal="center" vertical="center"/>
    </xf>
    <xf numFmtId="0" fontId="70" fillId="39" borderId="70" xfId="0" applyFont="1" applyFill="1" applyBorder="1" applyAlignment="1">
      <alignment horizontal="center" vertical="center"/>
    </xf>
    <xf numFmtId="0" fontId="70" fillId="39" borderId="35" xfId="0" applyFont="1" applyFill="1" applyBorder="1" applyAlignment="1">
      <alignment horizontal="center" vertical="center"/>
    </xf>
    <xf numFmtId="0" fontId="70" fillId="39" borderId="26" xfId="0" applyFont="1" applyFill="1" applyBorder="1" applyAlignment="1">
      <alignment horizontal="center" vertical="center"/>
    </xf>
    <xf numFmtId="1" fontId="32" fillId="23" borderId="74" xfId="0" applyNumberFormat="1" applyFont="1" applyFill="1" applyBorder="1" applyAlignment="1">
      <alignment horizontal="center" vertical="center" wrapText="1"/>
    </xf>
    <xf numFmtId="1" fontId="32" fillId="23" borderId="60" xfId="0" applyNumberFormat="1" applyFont="1" applyFill="1" applyBorder="1" applyAlignment="1">
      <alignment horizontal="center" vertical="center" wrapText="1"/>
    </xf>
    <xf numFmtId="1" fontId="32" fillId="23" borderId="71" xfId="0" applyNumberFormat="1" applyFont="1" applyFill="1" applyBorder="1" applyAlignment="1">
      <alignment horizontal="center" vertical="center" wrapText="1"/>
    </xf>
    <xf numFmtId="49" fontId="32" fillId="23" borderId="74" xfId="0" applyNumberFormat="1" applyFont="1" applyFill="1" applyBorder="1" applyAlignment="1">
      <alignment horizontal="center" vertical="center" wrapText="1"/>
    </xf>
    <xf numFmtId="49" fontId="32" fillId="23" borderId="60" xfId="0" applyNumberFormat="1" applyFont="1" applyFill="1" applyBorder="1" applyAlignment="1">
      <alignment horizontal="center" vertical="center" wrapText="1"/>
    </xf>
    <xf numFmtId="49" fontId="32" fillId="23" borderId="71" xfId="0" applyNumberFormat="1" applyFont="1" applyFill="1" applyBorder="1" applyAlignment="1">
      <alignment horizontal="center" vertical="center" wrapText="1"/>
    </xf>
    <xf numFmtId="0" fontId="51" fillId="23" borderId="37" xfId="0" applyFont="1" applyFill="1" applyBorder="1" applyAlignment="1">
      <alignment horizontal="center" vertical="center" wrapText="1"/>
    </xf>
    <xf numFmtId="0" fontId="51" fillId="23" borderId="51" xfId="0" applyFont="1" applyFill="1" applyBorder="1" applyAlignment="1">
      <alignment horizontal="center" vertical="center" wrapText="1"/>
    </xf>
    <xf numFmtId="0" fontId="51" fillId="23" borderId="29" xfId="0" applyFont="1" applyFill="1" applyBorder="1" applyAlignment="1">
      <alignment horizontal="center" vertical="center" wrapText="1"/>
    </xf>
    <xf numFmtId="1" fontId="72" fillId="0" borderId="72" xfId="0" applyNumberFormat="1" applyFont="1" applyBorder="1" applyAlignment="1">
      <alignment horizontal="center" vertical="center"/>
    </xf>
    <xf numFmtId="1" fontId="72" fillId="0" borderId="0" xfId="0" applyNumberFormat="1" applyFont="1" applyBorder="1" applyAlignment="1">
      <alignment horizontal="center" vertical="center"/>
    </xf>
    <xf numFmtId="0" fontId="41" fillId="0" borderId="20" xfId="43" applyFont="1" applyBorder="1" applyAlignment="1">
      <alignment horizontal="center" wrapText="1"/>
    </xf>
    <xf numFmtId="0" fontId="41" fillId="0" borderId="95" xfId="43" applyFont="1" applyBorder="1" applyAlignment="1">
      <alignment horizontal="center" wrapText="1"/>
    </xf>
    <xf numFmtId="0" fontId="66" fillId="0" borderId="0" xfId="43" applyFont="1" applyAlignment="1">
      <alignment horizontal="center" vertical="center"/>
    </xf>
    <xf numFmtId="0" fontId="41" fillId="0" borderId="20" xfId="43" applyFont="1" applyBorder="1" applyAlignment="1">
      <alignment horizontal="center" wrapText="1" shrinkToFit="1"/>
    </xf>
    <xf numFmtId="0" fontId="41" fillId="0" borderId="95" xfId="43" applyFont="1" applyBorder="1" applyAlignment="1">
      <alignment horizontal="center" wrapText="1" shrinkToFit="1"/>
    </xf>
    <xf numFmtId="0" fontId="66" fillId="0" borderId="92" xfId="43" applyFont="1" applyBorder="1" applyAlignment="1">
      <alignment horizontal="center" vertical="center"/>
    </xf>
    <xf numFmtId="0" fontId="66" fillId="0" borderId="93" xfId="43" applyFont="1" applyBorder="1" applyAlignment="1">
      <alignment horizontal="center" vertical="center"/>
    </xf>
    <xf numFmtId="0" fontId="66" fillId="0" borderId="94" xfId="43" applyFont="1" applyBorder="1" applyAlignment="1">
      <alignment horizontal="center" vertical="center"/>
    </xf>
    <xf numFmtId="0" fontId="6" fillId="0" borderId="93" xfId="43" applyFont="1" applyBorder="1" applyAlignment="1">
      <alignment horizontal="center" vertical="center"/>
    </xf>
    <xf numFmtId="0" fontId="6" fillId="0" borderId="94" xfId="43" applyFont="1" applyBorder="1" applyAlignment="1">
      <alignment horizontal="center" vertical="center"/>
    </xf>
    <xf numFmtId="0" fontId="60" fillId="34" borderId="37" xfId="0" applyFont="1" applyFill="1" applyBorder="1" applyAlignment="1">
      <alignment horizontal="center" wrapText="1"/>
    </xf>
    <xf numFmtId="0" fontId="60" fillId="34" borderId="29" xfId="0" applyFont="1" applyFill="1" applyBorder="1" applyAlignment="1">
      <alignment horizontal="center" wrapText="1"/>
    </xf>
    <xf numFmtId="0" fontId="68" fillId="34" borderId="19" xfId="0" applyFont="1" applyFill="1" applyBorder="1" applyAlignment="1">
      <alignment horizontal="center"/>
    </xf>
    <xf numFmtId="0" fontId="68" fillId="34" borderId="11" xfId="0" applyFont="1" applyFill="1" applyBorder="1" applyAlignment="1">
      <alignment horizontal="center"/>
    </xf>
    <xf numFmtId="0" fontId="68" fillId="36" borderId="0" xfId="0" applyFont="1" applyFill="1" applyBorder="1" applyAlignment="1">
      <alignment horizontal="center"/>
    </xf>
    <xf numFmtId="0" fontId="68" fillId="36" borderId="0" xfId="0" applyFont="1" applyFill="1" applyAlignment="1">
      <alignment horizontal="center"/>
    </xf>
    <xf numFmtId="0" fontId="33" fillId="34" borderId="22" xfId="0" applyFont="1" applyFill="1" applyBorder="1" applyAlignment="1">
      <alignment horizontal="center" vertical="center" wrapText="1"/>
    </xf>
    <xf numFmtId="0" fontId="33" fillId="34" borderId="36" xfId="0" applyFont="1" applyFill="1" applyBorder="1" applyAlignment="1">
      <alignment horizontal="center" vertical="center" wrapText="1"/>
    </xf>
    <xf numFmtId="0" fontId="33" fillId="34" borderId="72" xfId="0" applyFont="1" applyFill="1" applyBorder="1" applyAlignment="1">
      <alignment horizontal="center" vertical="center" wrapText="1"/>
    </xf>
    <xf numFmtId="0" fontId="33" fillId="34" borderId="55" xfId="0" applyFont="1" applyFill="1" applyBorder="1" applyAlignment="1">
      <alignment horizontal="center" vertical="center" wrapText="1"/>
    </xf>
    <xf numFmtId="0" fontId="33" fillId="34" borderId="15" xfId="0" applyFont="1" applyFill="1" applyBorder="1" applyAlignment="1">
      <alignment horizontal="center" vertical="center" wrapText="1"/>
    </xf>
    <xf numFmtId="0" fontId="33" fillId="34" borderId="16" xfId="0" applyFont="1" applyFill="1" applyBorder="1" applyAlignment="1">
      <alignment horizontal="center" vertical="center" wrapText="1"/>
    </xf>
    <xf numFmtId="0" fontId="68" fillId="34" borderId="37" xfId="0" applyFont="1" applyFill="1" applyBorder="1" applyAlignment="1">
      <alignment horizontal="center"/>
    </xf>
    <xf numFmtId="0" fontId="68" fillId="34" borderId="51" xfId="0" applyFont="1" applyFill="1" applyBorder="1" applyAlignment="1">
      <alignment horizontal="center"/>
    </xf>
    <xf numFmtId="0" fontId="68" fillId="34" borderId="20" xfId="0" applyFont="1" applyFill="1" applyBorder="1" applyAlignment="1">
      <alignment horizontal="center"/>
    </xf>
    <xf numFmtId="0" fontId="68" fillId="38" borderId="69" xfId="0" applyFont="1" applyFill="1" applyBorder="1" applyAlignment="1">
      <alignment horizontal="center"/>
    </xf>
    <xf numFmtId="0" fontId="68" fillId="38" borderId="35" xfId="0" applyFont="1" applyFill="1" applyBorder="1" applyAlignment="1">
      <alignment horizontal="center"/>
    </xf>
    <xf numFmtId="0" fontId="60" fillId="34" borderId="80" xfId="0" applyFont="1" applyFill="1" applyBorder="1" applyAlignment="1">
      <alignment horizontal="left" vertical="center"/>
    </xf>
    <xf numFmtId="0" fontId="60" fillId="34" borderId="81" xfId="0" applyFont="1" applyFill="1" applyBorder="1" applyAlignment="1">
      <alignment horizontal="left" vertical="center"/>
    </xf>
    <xf numFmtId="165" fontId="60" fillId="34" borderId="37" xfId="0" applyNumberFormat="1" applyFont="1" applyFill="1" applyBorder="1" applyAlignment="1">
      <alignment horizontal="center" wrapText="1"/>
    </xf>
    <xf numFmtId="165" fontId="60" fillId="34" borderId="29" xfId="0" applyNumberFormat="1" applyFont="1" applyFill="1" applyBorder="1" applyAlignment="1">
      <alignment horizontal="center" wrapText="1"/>
    </xf>
    <xf numFmtId="0" fontId="73" fillId="34" borderId="37" xfId="0" applyFont="1" applyFill="1" applyBorder="1" applyAlignment="1">
      <alignment horizontal="center" wrapText="1"/>
    </xf>
    <xf numFmtId="0" fontId="60" fillId="38" borderId="37" xfId="0" applyFont="1" applyFill="1" applyBorder="1" applyAlignment="1">
      <alignment horizontal="center" wrapText="1"/>
    </xf>
    <xf numFmtId="0" fontId="60" fillId="38" borderId="29" xfId="0" applyFont="1" applyFill="1" applyBorder="1" applyAlignment="1">
      <alignment horizontal="center" wrapText="1"/>
    </xf>
    <xf numFmtId="0" fontId="60" fillId="38" borderId="80" xfId="0" applyFont="1" applyFill="1" applyBorder="1" applyAlignment="1">
      <alignment horizontal="left" vertical="center"/>
    </xf>
    <xf numFmtId="0" fontId="60" fillId="38" borderId="81" xfId="0" applyFont="1" applyFill="1" applyBorder="1" applyAlignment="1">
      <alignment horizontal="left" vertical="center"/>
    </xf>
    <xf numFmtId="165" fontId="60" fillId="38" borderId="37" xfId="0" applyNumberFormat="1" applyFont="1" applyFill="1" applyBorder="1" applyAlignment="1">
      <alignment horizontal="center" wrapText="1"/>
    </xf>
    <xf numFmtId="165" fontId="60" fillId="38" borderId="29" xfId="0" applyNumberFormat="1" applyFont="1" applyFill="1" applyBorder="1" applyAlignment="1">
      <alignment horizontal="center" wrapText="1"/>
    </xf>
    <xf numFmtId="0" fontId="60" fillId="36" borderId="37" xfId="0" applyFont="1" applyFill="1" applyBorder="1" applyAlignment="1">
      <alignment horizontal="center" wrapText="1"/>
    </xf>
    <xf numFmtId="0" fontId="60" fillId="36" borderId="29" xfId="0" applyFont="1" applyFill="1" applyBorder="1" applyAlignment="1">
      <alignment horizontal="center" wrapText="1"/>
    </xf>
    <xf numFmtId="0" fontId="60" fillId="36" borderId="80" xfId="0" applyFont="1" applyFill="1" applyBorder="1" applyAlignment="1">
      <alignment horizontal="left" vertical="center"/>
    </xf>
    <xf numFmtId="0" fontId="60" fillId="36" borderId="81" xfId="0" applyFont="1" applyFill="1" applyBorder="1" applyAlignment="1">
      <alignment horizontal="left" vertical="center"/>
    </xf>
    <xf numFmtId="165" fontId="60" fillId="36" borderId="37" xfId="0" applyNumberFormat="1" applyFont="1" applyFill="1" applyBorder="1" applyAlignment="1">
      <alignment horizontal="center" wrapText="1"/>
    </xf>
    <xf numFmtId="165" fontId="60" fillId="36" borderId="29" xfId="0" applyNumberFormat="1" applyFont="1" applyFill="1" applyBorder="1" applyAlignment="1">
      <alignment horizontal="center" wrapText="1"/>
    </xf>
    <xf numFmtId="0" fontId="0" fillId="29" borderId="37" xfId="0" applyFill="1" applyBorder="1" applyAlignment="1">
      <alignment horizontal="center" vertical="center" wrapText="1"/>
    </xf>
    <xf numFmtId="0" fontId="0" fillId="29" borderId="29" xfId="0" applyFill="1" applyBorder="1" applyAlignment="1">
      <alignment horizontal="center" vertical="center" wrapText="1"/>
    </xf>
    <xf numFmtId="0" fontId="0" fillId="28" borderId="37" xfId="0" applyFill="1" applyBorder="1" applyAlignment="1">
      <alignment horizontal="center"/>
    </xf>
    <xf numFmtId="0" fontId="0" fillId="28" borderId="29" xfId="0" applyFill="1" applyBorder="1" applyAlignment="1">
      <alignment horizontal="center"/>
    </xf>
    <xf numFmtId="0" fontId="60" fillId="29" borderId="11" xfId="0" applyFont="1" applyFill="1" applyBorder="1" applyAlignment="1">
      <alignment horizontal="center" vertical="center" wrapText="1"/>
    </xf>
    <xf numFmtId="0" fontId="60" fillId="29" borderId="23" xfId="0" applyFont="1" applyFill="1" applyBorder="1" applyAlignment="1">
      <alignment horizontal="center" vertical="center" wrapText="1"/>
    </xf>
    <xf numFmtId="0" fontId="60" fillId="29" borderId="19" xfId="0" applyFont="1" applyFill="1" applyBorder="1" applyAlignment="1">
      <alignment horizontal="center" vertical="center" wrapText="1"/>
    </xf>
    <xf numFmtId="0" fontId="33" fillId="0" borderId="20" xfId="0" applyFont="1" applyBorder="1" applyAlignment="1">
      <alignment horizontal="center" vertical="center" wrapText="1"/>
    </xf>
    <xf numFmtId="0" fontId="71" fillId="35" borderId="59" xfId="0" applyFont="1" applyFill="1" applyBorder="1" applyAlignment="1">
      <alignment horizontal="center" vertical="center" wrapText="1"/>
    </xf>
    <xf numFmtId="0" fontId="71" fillId="35" borderId="60" xfId="0" applyFont="1" applyFill="1" applyBorder="1" applyAlignment="1">
      <alignment horizontal="center" vertical="center" wrapText="1"/>
    </xf>
    <xf numFmtId="0" fontId="71" fillId="35" borderId="61" xfId="0" applyFont="1" applyFill="1" applyBorder="1" applyAlignment="1">
      <alignment horizontal="center" vertical="center" wrapText="1"/>
    </xf>
    <xf numFmtId="0" fontId="71" fillId="35" borderId="85" xfId="0" applyFont="1" applyFill="1" applyBorder="1" applyAlignment="1">
      <alignment horizontal="center" vertical="center" wrapText="1"/>
    </xf>
    <xf numFmtId="0" fontId="71" fillId="35" borderId="0" xfId="0" applyFont="1" applyFill="1" applyBorder="1" applyAlignment="1">
      <alignment horizontal="center" vertical="center" wrapText="1"/>
    </xf>
    <xf numFmtId="0" fontId="71" fillId="35" borderId="86" xfId="0" applyFont="1" applyFill="1" applyBorder="1" applyAlignment="1">
      <alignment horizontal="center" vertical="center" wrapText="1"/>
    </xf>
    <xf numFmtId="0" fontId="71" fillId="35" borderId="62" xfId="0" applyFont="1" applyFill="1" applyBorder="1" applyAlignment="1">
      <alignment horizontal="center" vertical="center" wrapText="1"/>
    </xf>
    <xf numFmtId="0" fontId="71" fillId="35" borderId="87" xfId="0" applyFont="1" applyFill="1" applyBorder="1" applyAlignment="1">
      <alignment horizontal="center" vertical="center" wrapText="1"/>
    </xf>
    <xf numFmtId="0" fontId="71" fillId="35" borderId="88" xfId="0" applyFont="1" applyFill="1" applyBorder="1" applyAlignment="1">
      <alignment horizontal="center" vertical="center" wrapText="1"/>
    </xf>
    <xf numFmtId="0" fontId="55" fillId="0" borderId="0" xfId="0" applyFont="1" applyAlignment="1">
      <alignment horizontal="center"/>
    </xf>
  </cellXfs>
  <cellStyles count="258">
    <cellStyle name="20% - Accent1" xfId="1" builtinId="30" customBuiltin="1"/>
    <cellStyle name="20% - Accent1 2" xfId="46"/>
    <cellStyle name="20% - Accent1 2 2" xfId="47"/>
    <cellStyle name="20% - Accent1 2 2 2" xfId="78"/>
    <cellStyle name="20% - Accent1 2 2 2 2" xfId="177"/>
    <cellStyle name="20% - Accent1 2 2 2 3" xfId="233"/>
    <cellStyle name="20% - Accent1 2 2 3" xfId="149"/>
    <cellStyle name="20% - Accent1 2 2 4" xfId="205"/>
    <cellStyle name="20% - Accent1 2 3" xfId="77"/>
    <cellStyle name="20% - Accent1 2 3 2" xfId="176"/>
    <cellStyle name="20% - Accent1 2 3 3" xfId="232"/>
    <cellStyle name="20% - Accent1 2 4" xfId="148"/>
    <cellStyle name="20% - Accent1 2 5" xfId="204"/>
    <cellStyle name="20% - Accent1 3" xfId="105"/>
    <cellStyle name="20% - Accent2" xfId="2" builtinId="34" customBuiltin="1"/>
    <cellStyle name="20% - Accent2 2" xfId="48"/>
    <cellStyle name="20% - Accent2 2 2" xfId="49"/>
    <cellStyle name="20% - Accent2 2 2 2" xfId="80"/>
    <cellStyle name="20% - Accent2 2 2 2 2" xfId="179"/>
    <cellStyle name="20% - Accent2 2 2 2 3" xfId="235"/>
    <cellStyle name="20% - Accent2 2 2 3" xfId="151"/>
    <cellStyle name="20% - Accent2 2 2 4" xfId="207"/>
    <cellStyle name="20% - Accent2 2 3" xfId="79"/>
    <cellStyle name="20% - Accent2 2 3 2" xfId="178"/>
    <cellStyle name="20% - Accent2 2 3 3" xfId="234"/>
    <cellStyle name="20% - Accent2 2 4" xfId="150"/>
    <cellStyle name="20% - Accent2 2 5" xfId="206"/>
    <cellStyle name="20% - Accent2 3" xfId="106"/>
    <cellStyle name="20% - Accent3" xfId="3" builtinId="38" customBuiltin="1"/>
    <cellStyle name="20% - Accent3 2" xfId="50"/>
    <cellStyle name="20% - Accent3 2 2" xfId="51"/>
    <cellStyle name="20% - Accent3 2 2 2" xfId="82"/>
    <cellStyle name="20% - Accent3 2 2 2 2" xfId="181"/>
    <cellStyle name="20% - Accent3 2 2 2 3" xfId="237"/>
    <cellStyle name="20% - Accent3 2 2 3" xfId="153"/>
    <cellStyle name="20% - Accent3 2 2 4" xfId="209"/>
    <cellStyle name="20% - Accent3 2 3" xfId="81"/>
    <cellStyle name="20% - Accent3 2 3 2" xfId="180"/>
    <cellStyle name="20% - Accent3 2 3 3" xfId="236"/>
    <cellStyle name="20% - Accent3 2 4" xfId="152"/>
    <cellStyle name="20% - Accent3 2 5" xfId="208"/>
    <cellStyle name="20% - Accent3 3" xfId="107"/>
    <cellStyle name="20% - Accent4" xfId="4" builtinId="42" customBuiltin="1"/>
    <cellStyle name="20% - Accent4 2" xfId="52"/>
    <cellStyle name="20% - Accent4 2 2" xfId="53"/>
    <cellStyle name="20% - Accent4 2 2 2" xfId="84"/>
    <cellStyle name="20% - Accent4 2 2 2 2" xfId="183"/>
    <cellStyle name="20% - Accent4 2 2 2 3" xfId="239"/>
    <cellStyle name="20% - Accent4 2 2 3" xfId="155"/>
    <cellStyle name="20% - Accent4 2 2 4" xfId="211"/>
    <cellStyle name="20% - Accent4 2 3" xfId="83"/>
    <cellStyle name="20% - Accent4 2 3 2" xfId="182"/>
    <cellStyle name="20% - Accent4 2 3 3" xfId="238"/>
    <cellStyle name="20% - Accent4 2 4" xfId="154"/>
    <cellStyle name="20% - Accent4 2 5" xfId="210"/>
    <cellStyle name="20% - Accent4 3" xfId="108"/>
    <cellStyle name="20% - Accent5" xfId="5" builtinId="46" customBuiltin="1"/>
    <cellStyle name="20% - Accent5 2" xfId="54"/>
    <cellStyle name="20% - Accent5 2 2" xfId="55"/>
    <cellStyle name="20% - Accent5 2 2 2" xfId="86"/>
    <cellStyle name="20% - Accent5 2 2 2 2" xfId="185"/>
    <cellStyle name="20% - Accent5 2 2 2 3" xfId="241"/>
    <cellStyle name="20% - Accent5 2 2 3" xfId="157"/>
    <cellStyle name="20% - Accent5 2 2 4" xfId="213"/>
    <cellStyle name="20% - Accent5 2 3" xfId="85"/>
    <cellStyle name="20% - Accent5 2 3 2" xfId="184"/>
    <cellStyle name="20% - Accent5 2 3 3" xfId="240"/>
    <cellStyle name="20% - Accent5 2 4" xfId="156"/>
    <cellStyle name="20% - Accent5 2 5" xfId="212"/>
    <cellStyle name="20% - Accent5 3" xfId="109"/>
    <cellStyle name="20% - Accent6" xfId="6" builtinId="50" customBuiltin="1"/>
    <cellStyle name="20% - Accent6 2" xfId="56"/>
    <cellStyle name="20% - Accent6 2 2" xfId="57"/>
    <cellStyle name="20% - Accent6 2 2 2" xfId="88"/>
    <cellStyle name="20% - Accent6 2 2 2 2" xfId="187"/>
    <cellStyle name="20% - Accent6 2 2 2 3" xfId="243"/>
    <cellStyle name="20% - Accent6 2 2 3" xfId="159"/>
    <cellStyle name="20% - Accent6 2 2 4" xfId="215"/>
    <cellStyle name="20% - Accent6 2 3" xfId="87"/>
    <cellStyle name="20% - Accent6 2 3 2" xfId="186"/>
    <cellStyle name="20% - Accent6 2 3 3" xfId="242"/>
    <cellStyle name="20% - Accent6 2 4" xfId="158"/>
    <cellStyle name="20% - Accent6 2 5" xfId="214"/>
    <cellStyle name="20% - Accent6 3" xfId="110"/>
    <cellStyle name="40% - Accent1" xfId="7" builtinId="31" customBuiltin="1"/>
    <cellStyle name="40% - Accent1 2" xfId="58"/>
    <cellStyle name="40% - Accent1 2 2" xfId="59"/>
    <cellStyle name="40% - Accent1 2 2 2" xfId="90"/>
    <cellStyle name="40% - Accent1 2 2 2 2" xfId="189"/>
    <cellStyle name="40% - Accent1 2 2 2 3" xfId="245"/>
    <cellStyle name="40% - Accent1 2 2 3" xfId="161"/>
    <cellStyle name="40% - Accent1 2 2 4" xfId="217"/>
    <cellStyle name="40% - Accent1 2 3" xfId="89"/>
    <cellStyle name="40% - Accent1 2 3 2" xfId="188"/>
    <cellStyle name="40% - Accent1 2 3 3" xfId="244"/>
    <cellStyle name="40% - Accent1 2 4" xfId="160"/>
    <cellStyle name="40% - Accent1 2 5" xfId="216"/>
    <cellStyle name="40% - Accent1 3" xfId="111"/>
    <cellStyle name="40% - Accent2" xfId="8" builtinId="35" customBuiltin="1"/>
    <cellStyle name="40% - Accent2 2" xfId="60"/>
    <cellStyle name="40% - Accent2 2 2" xfId="61"/>
    <cellStyle name="40% - Accent2 2 2 2" xfId="92"/>
    <cellStyle name="40% - Accent2 2 2 2 2" xfId="191"/>
    <cellStyle name="40% - Accent2 2 2 2 3" xfId="247"/>
    <cellStyle name="40% - Accent2 2 2 3" xfId="163"/>
    <cellStyle name="40% - Accent2 2 2 4" xfId="219"/>
    <cellStyle name="40% - Accent2 2 3" xfId="91"/>
    <cellStyle name="40% - Accent2 2 3 2" xfId="190"/>
    <cellStyle name="40% - Accent2 2 3 3" xfId="246"/>
    <cellStyle name="40% - Accent2 2 4" xfId="162"/>
    <cellStyle name="40% - Accent2 2 5" xfId="218"/>
    <cellStyle name="40% - Accent2 3" xfId="112"/>
    <cellStyle name="40% - Accent3" xfId="9" builtinId="39" customBuiltin="1"/>
    <cellStyle name="40% - Accent3 2" xfId="62"/>
    <cellStyle name="40% - Accent3 2 2" xfId="63"/>
    <cellStyle name="40% - Accent3 2 2 2" xfId="94"/>
    <cellStyle name="40% - Accent3 2 2 2 2" xfId="193"/>
    <cellStyle name="40% - Accent3 2 2 2 3" xfId="249"/>
    <cellStyle name="40% - Accent3 2 2 3" xfId="165"/>
    <cellStyle name="40% - Accent3 2 2 4" xfId="221"/>
    <cellStyle name="40% - Accent3 2 3" xfId="93"/>
    <cellStyle name="40% - Accent3 2 3 2" xfId="192"/>
    <cellStyle name="40% - Accent3 2 3 3" xfId="248"/>
    <cellStyle name="40% - Accent3 2 4" xfId="164"/>
    <cellStyle name="40% - Accent3 2 5" xfId="220"/>
    <cellStyle name="40% - Accent3 3" xfId="113"/>
    <cellStyle name="40% - Accent4" xfId="10" builtinId="43" customBuiltin="1"/>
    <cellStyle name="40% - Accent4 2" xfId="64"/>
    <cellStyle name="40% - Accent4 2 2" xfId="65"/>
    <cellStyle name="40% - Accent4 2 2 2" xfId="96"/>
    <cellStyle name="40% - Accent4 2 2 2 2" xfId="195"/>
    <cellStyle name="40% - Accent4 2 2 2 3" xfId="251"/>
    <cellStyle name="40% - Accent4 2 2 3" xfId="167"/>
    <cellStyle name="40% - Accent4 2 2 4" xfId="223"/>
    <cellStyle name="40% - Accent4 2 3" xfId="95"/>
    <cellStyle name="40% - Accent4 2 3 2" xfId="194"/>
    <cellStyle name="40% - Accent4 2 3 3" xfId="250"/>
    <cellStyle name="40% - Accent4 2 4" xfId="166"/>
    <cellStyle name="40% - Accent4 2 5" xfId="222"/>
    <cellStyle name="40% - Accent4 3" xfId="114"/>
    <cellStyle name="40% - Accent5" xfId="11" builtinId="47" customBuiltin="1"/>
    <cellStyle name="40% - Accent5 2" xfId="66"/>
    <cellStyle name="40% - Accent5 2 2" xfId="67"/>
    <cellStyle name="40% - Accent5 2 2 2" xfId="98"/>
    <cellStyle name="40% - Accent5 2 2 2 2" xfId="197"/>
    <cellStyle name="40% - Accent5 2 2 2 3" xfId="253"/>
    <cellStyle name="40% - Accent5 2 2 3" xfId="169"/>
    <cellStyle name="40% - Accent5 2 2 4" xfId="225"/>
    <cellStyle name="40% - Accent5 2 3" xfId="97"/>
    <cellStyle name="40% - Accent5 2 3 2" xfId="196"/>
    <cellStyle name="40% - Accent5 2 3 3" xfId="252"/>
    <cellStyle name="40% - Accent5 2 4" xfId="168"/>
    <cellStyle name="40% - Accent5 2 5" xfId="224"/>
    <cellStyle name="40% - Accent5 3" xfId="115"/>
    <cellStyle name="40% - Accent6" xfId="12" builtinId="51" customBuiltin="1"/>
    <cellStyle name="40% - Accent6 2" xfId="68"/>
    <cellStyle name="40% - Accent6 2 2" xfId="69"/>
    <cellStyle name="40% - Accent6 2 2 2" xfId="100"/>
    <cellStyle name="40% - Accent6 2 2 2 2" xfId="199"/>
    <cellStyle name="40% - Accent6 2 2 2 3" xfId="255"/>
    <cellStyle name="40% - Accent6 2 2 3" xfId="171"/>
    <cellStyle name="40% - Accent6 2 2 4" xfId="227"/>
    <cellStyle name="40% - Accent6 2 3" xfId="99"/>
    <cellStyle name="40% - Accent6 2 3 2" xfId="198"/>
    <cellStyle name="40% - Accent6 2 3 3" xfId="254"/>
    <cellStyle name="40% - Accent6 2 4" xfId="170"/>
    <cellStyle name="40% - Accent6 2 5" xfId="226"/>
    <cellStyle name="40% - Accent6 3" xfId="116"/>
    <cellStyle name="60% - Accent1" xfId="13" builtinId="32" customBuiltin="1"/>
    <cellStyle name="60% - Accent1 2" xfId="117"/>
    <cellStyle name="60% - Accent2" xfId="14" builtinId="36" customBuiltin="1"/>
    <cellStyle name="60% - Accent2 2" xfId="118"/>
    <cellStyle name="60% - Accent3" xfId="15" builtinId="40" customBuiltin="1"/>
    <cellStyle name="60% - Accent3 2" xfId="119"/>
    <cellStyle name="60% - Accent4" xfId="16" builtinId="44" customBuiltin="1"/>
    <cellStyle name="60% - Accent4 2" xfId="120"/>
    <cellStyle name="60% - Accent5" xfId="17" builtinId="48" customBuiltin="1"/>
    <cellStyle name="60% - Accent5 2" xfId="121"/>
    <cellStyle name="60% - Accent6" xfId="18" builtinId="52" customBuiltin="1"/>
    <cellStyle name="60% - Accent6 2" xfId="122"/>
    <cellStyle name="Accent1" xfId="19" builtinId="29" customBuiltin="1"/>
    <cellStyle name="Accent1 2" xfId="123"/>
    <cellStyle name="Accent2" xfId="20" builtinId="33" customBuiltin="1"/>
    <cellStyle name="Accent2 2" xfId="124"/>
    <cellStyle name="Accent3" xfId="21" builtinId="37" customBuiltin="1"/>
    <cellStyle name="Accent3 2" xfId="125"/>
    <cellStyle name="Accent4" xfId="22" builtinId="41" customBuiltin="1"/>
    <cellStyle name="Accent4 2" xfId="126"/>
    <cellStyle name="Accent5" xfId="23" builtinId="45" customBuiltin="1"/>
    <cellStyle name="Accent5 2" xfId="127"/>
    <cellStyle name="Accent6" xfId="24" builtinId="49" customBuiltin="1"/>
    <cellStyle name="Accent6 2" xfId="128"/>
    <cellStyle name="Bad" xfId="25" builtinId="27" customBuiltin="1"/>
    <cellStyle name="Bad 2" xfId="129"/>
    <cellStyle name="Calculation" xfId="26" builtinId="22" customBuiltin="1"/>
    <cellStyle name="Calculation 2" xfId="130"/>
    <cellStyle name="Check Cell" xfId="27" builtinId="23" customBuiltin="1"/>
    <cellStyle name="Check Cell 2" xfId="131"/>
    <cellStyle name="Explanatory Text" xfId="28" builtinId="53" customBuiltin="1"/>
    <cellStyle name="Explanatory Text 2" xfId="132"/>
    <cellStyle name="Good" xfId="29" builtinId="26" customBuiltin="1"/>
    <cellStyle name="Good 2" xfId="133"/>
    <cellStyle name="Heading 1" xfId="30" builtinId="16" customBuiltin="1"/>
    <cellStyle name="Heading 1 2" xfId="73"/>
    <cellStyle name="Heading 1 3" xfId="134"/>
    <cellStyle name="Heading 2" xfId="31" builtinId="17" customBuiltin="1"/>
    <cellStyle name="Heading 2 2" xfId="74"/>
    <cellStyle name="Heading 2 3" xfId="135"/>
    <cellStyle name="Heading 3" xfId="32" builtinId="18" customBuiltin="1"/>
    <cellStyle name="Heading 3 2" xfId="136"/>
    <cellStyle name="Heading 4" xfId="33" builtinId="19" customBuiltin="1"/>
    <cellStyle name="Heading 4 2" xfId="137"/>
    <cellStyle name="Input" xfId="34" builtinId="20" customBuiltin="1"/>
    <cellStyle name="Input 2" xfId="138"/>
    <cellStyle name="Linked Cell" xfId="35" builtinId="24" customBuiltin="1"/>
    <cellStyle name="Linked Cell 2" xfId="139"/>
    <cellStyle name="Neutral" xfId="36" builtinId="28" customBuiltin="1"/>
    <cellStyle name="Neutral 2" xfId="140"/>
    <cellStyle name="Normal" xfId="0" builtinId="0"/>
    <cellStyle name="Normal 2" xfId="42"/>
    <cellStyle name="Normal 2 2" xfId="43"/>
    <cellStyle name="Normal 2 3" xfId="75"/>
    <cellStyle name="Normal 2 3 2" xfId="174"/>
    <cellStyle name="Normal 2 3 3" xfId="230"/>
    <cellStyle name="Normal 2 4" xfId="146"/>
    <cellStyle name="Normal 2 5" xfId="202"/>
    <cellStyle name="Normal 3" xfId="70"/>
    <cellStyle name="Normal 4" xfId="45"/>
    <cellStyle name="Normal 5" xfId="44"/>
    <cellStyle name="Normal 5 2" xfId="76"/>
    <cellStyle name="Normal 5 2 2" xfId="175"/>
    <cellStyle name="Normal 5 2 3" xfId="231"/>
    <cellStyle name="Normal 5 3" xfId="147"/>
    <cellStyle name="Normal 5 4" xfId="203"/>
    <cellStyle name="Normal 6" xfId="104"/>
    <cellStyle name="Normal 7" xfId="103"/>
    <cellStyle name="Note" xfId="37" builtinId="10" customBuiltin="1"/>
    <cellStyle name="Note 2" xfId="71"/>
    <cellStyle name="Note 2 2" xfId="72"/>
    <cellStyle name="Note 2 2 2" xfId="102"/>
    <cellStyle name="Note 2 2 2 2" xfId="201"/>
    <cellStyle name="Note 2 2 2 3" xfId="257"/>
    <cellStyle name="Note 2 2 3" xfId="173"/>
    <cellStyle name="Note 2 2 4" xfId="229"/>
    <cellStyle name="Note 2 3" xfId="101"/>
    <cellStyle name="Note 2 3 2" xfId="200"/>
    <cellStyle name="Note 2 3 3" xfId="256"/>
    <cellStyle name="Note 2 4" xfId="172"/>
    <cellStyle name="Note 2 5" xfId="228"/>
    <cellStyle name="Note 3" xfId="141"/>
    <cellStyle name="Output" xfId="38" builtinId="21" customBuiltin="1"/>
    <cellStyle name="Output 2" xfId="142"/>
    <cellStyle name="Title" xfId="39" builtinId="15" customBuiltin="1"/>
    <cellStyle name="Title 2" xfId="143"/>
    <cellStyle name="Total" xfId="40" builtinId="25" customBuiltin="1"/>
    <cellStyle name="Total 2" xfId="144"/>
    <cellStyle name="Warning Text" xfId="41" builtinId="11" customBuiltin="1"/>
    <cellStyle name="Warning Text 2" xfId="145"/>
  </cellStyles>
  <dxfs count="0"/>
  <tableStyles count="0" defaultTableStyle="TableStyleMedium9" defaultPivotStyle="PivotStyleLight16"/>
  <colors>
    <mruColors>
      <color rgb="FFC9E6ED"/>
      <color rgb="FFFF8080"/>
      <color rgb="FFCDE9EF"/>
      <color rgb="FFC3E3EB"/>
      <color rgb="FF00FF00"/>
      <color rgb="FF008000"/>
      <color rgb="FFFFFF00"/>
      <color rgb="FF660066"/>
      <color rgb="FF2FC9FF"/>
      <color rgb="FF09B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64"/>
  <sheetViews>
    <sheetView tabSelected="1" workbookViewId="0">
      <selection activeCell="K29" sqref="K29"/>
    </sheetView>
  </sheetViews>
  <sheetFormatPr defaultRowHeight="12.75" x14ac:dyDescent="0.2"/>
  <sheetData>
    <row r="1" spans="1:22" ht="36" x14ac:dyDescent="0.2">
      <c r="A1" s="796" t="s">
        <v>189</v>
      </c>
      <c r="B1" s="796"/>
      <c r="C1" s="796"/>
      <c r="D1" s="796"/>
      <c r="E1" s="796"/>
      <c r="F1" s="796"/>
      <c r="G1" s="796"/>
      <c r="H1" s="796"/>
      <c r="I1" s="796"/>
      <c r="J1" s="796"/>
      <c r="K1" s="796"/>
      <c r="L1" s="796"/>
      <c r="M1" s="796"/>
      <c r="N1" s="796"/>
      <c r="O1" s="796"/>
      <c r="P1" s="796"/>
      <c r="Q1" s="796"/>
      <c r="R1" s="796"/>
      <c r="S1" s="796"/>
      <c r="T1" s="1"/>
      <c r="U1" s="1"/>
      <c r="V1" s="1"/>
    </row>
    <row r="2" spans="1:22" ht="14.25" customHeight="1" thickBot="1" x14ac:dyDescent="0.25">
      <c r="A2" s="350"/>
      <c r="B2" s="350"/>
      <c r="C2" s="350"/>
      <c r="D2" s="350"/>
      <c r="E2" s="433"/>
      <c r="F2" s="433"/>
      <c r="G2" s="350"/>
      <c r="H2" s="350"/>
      <c r="I2" s="350"/>
      <c r="J2" s="350"/>
      <c r="K2" s="350"/>
      <c r="L2" s="350"/>
      <c r="M2" s="350"/>
      <c r="N2" s="350"/>
      <c r="O2" s="350"/>
      <c r="P2" s="350"/>
      <c r="Q2" s="350"/>
      <c r="R2" s="350"/>
      <c r="S2" s="350"/>
      <c r="T2" s="1"/>
      <c r="U2" s="1"/>
      <c r="V2" s="1"/>
    </row>
    <row r="3" spans="1:22" ht="14.25" customHeight="1" thickTop="1" x14ac:dyDescent="0.2">
      <c r="A3" s="350"/>
      <c r="B3" s="350"/>
      <c r="C3" s="350"/>
      <c r="D3" s="350"/>
      <c r="E3" s="433"/>
      <c r="F3" s="433"/>
      <c r="G3" s="801" t="s">
        <v>139</v>
      </c>
      <c r="H3" s="802"/>
      <c r="I3" s="803"/>
      <c r="J3" s="778" t="s">
        <v>91</v>
      </c>
      <c r="K3" s="778" t="s">
        <v>90</v>
      </c>
      <c r="L3" s="778" t="s">
        <v>92</v>
      </c>
      <c r="M3" s="778" t="s">
        <v>93</v>
      </c>
      <c r="N3" s="778" t="s">
        <v>25</v>
      </c>
      <c r="O3" s="778" t="s">
        <v>14</v>
      </c>
      <c r="P3" s="350"/>
      <c r="Q3" s="350"/>
      <c r="R3" s="350"/>
      <c r="S3" s="350"/>
      <c r="T3" s="1"/>
      <c r="U3" s="1"/>
      <c r="V3" s="1"/>
    </row>
    <row r="4" spans="1:22" ht="14.25" customHeight="1" thickBot="1" x14ac:dyDescent="0.25">
      <c r="A4" s="350"/>
      <c r="B4" s="350"/>
      <c r="C4" s="350"/>
      <c r="D4" s="350"/>
      <c r="E4" s="433"/>
      <c r="F4" s="433"/>
      <c r="G4" s="804"/>
      <c r="H4" s="805"/>
      <c r="I4" s="806"/>
      <c r="J4" s="779"/>
      <c r="K4" s="779"/>
      <c r="L4" s="779"/>
      <c r="M4" s="779"/>
      <c r="N4" s="779"/>
      <c r="O4" s="779"/>
      <c r="P4" s="350"/>
      <c r="Q4" s="350"/>
      <c r="R4" s="350"/>
      <c r="S4" s="350"/>
      <c r="T4" s="1"/>
      <c r="U4" s="1"/>
      <c r="V4" s="1"/>
    </row>
    <row r="5" spans="1:22" ht="14.25" customHeight="1" thickTop="1" thickBot="1" x14ac:dyDescent="0.25">
      <c r="A5" s="350"/>
      <c r="B5" s="350"/>
      <c r="C5" s="350"/>
      <c r="D5" s="350"/>
      <c r="E5" s="433"/>
      <c r="F5" s="433"/>
      <c r="G5" s="807"/>
      <c r="H5" s="808"/>
      <c r="I5" s="809"/>
      <c r="J5" s="283">
        <f ca="1">SUM(D15,D20,D25,N12,N16)</f>
        <v>31</v>
      </c>
      <c r="K5" s="284">
        <f ca="1">SUM(E15,E20,E25,O12,O16)</f>
        <v>19.229999999999993</v>
      </c>
      <c r="L5" s="283">
        <f ca="1">SUM(F15,F20,F25,P12,P16)</f>
        <v>48</v>
      </c>
      <c r="M5" s="284">
        <f ca="1">SUM(G15,G20,G25,Q12,Q16)</f>
        <v>56897.509999999987</v>
      </c>
      <c r="N5" s="283">
        <f>SUM(H9:H14,H19,H24)</f>
        <v>7</v>
      </c>
      <c r="O5" s="284">
        <f>SUM(I9:I14,I19,I24)</f>
        <v>597.20000000000005</v>
      </c>
      <c r="P5" s="350"/>
      <c r="Q5" s="350"/>
      <c r="R5" s="350"/>
      <c r="S5" s="350"/>
      <c r="T5" s="1"/>
      <c r="U5" s="1"/>
      <c r="V5" s="1"/>
    </row>
    <row r="6" spans="1:22" ht="14.25" customHeight="1" thickTop="1" thickBot="1" x14ac:dyDescent="0.25">
      <c r="A6" s="2"/>
      <c r="B6" s="2"/>
      <c r="C6" s="2"/>
      <c r="D6" s="2"/>
      <c r="E6" s="2"/>
      <c r="F6" s="2"/>
      <c r="G6" s="2"/>
      <c r="H6" s="2"/>
      <c r="I6" s="2"/>
      <c r="J6" s="2"/>
      <c r="K6" s="3"/>
      <c r="L6" s="1"/>
      <c r="M6" s="1"/>
      <c r="N6" s="4"/>
      <c r="O6" s="4"/>
      <c r="P6" s="4"/>
      <c r="Q6" s="4"/>
      <c r="R6" s="2"/>
      <c r="S6" s="2"/>
      <c r="T6" s="2"/>
      <c r="U6" s="2"/>
      <c r="V6" s="2"/>
    </row>
    <row r="7" spans="1:22" ht="14.25" customHeight="1" thickTop="1" thickBot="1" x14ac:dyDescent="0.25">
      <c r="A7" s="2"/>
      <c r="B7" s="2"/>
      <c r="C7" s="2"/>
      <c r="D7" s="788" t="s">
        <v>13</v>
      </c>
      <c r="E7" s="791" t="s">
        <v>144</v>
      </c>
      <c r="F7" s="791" t="s">
        <v>155</v>
      </c>
      <c r="G7" s="788" t="s">
        <v>11</v>
      </c>
      <c r="H7" s="788" t="s">
        <v>25</v>
      </c>
      <c r="I7" s="788" t="s">
        <v>14</v>
      </c>
      <c r="J7" s="2"/>
      <c r="K7" s="2"/>
      <c r="L7" s="2"/>
      <c r="M7" s="2"/>
      <c r="N7" s="797" t="s">
        <v>91</v>
      </c>
      <c r="O7" s="797" t="s">
        <v>88</v>
      </c>
      <c r="P7" s="797" t="s">
        <v>89</v>
      </c>
      <c r="Q7" s="797" t="s">
        <v>104</v>
      </c>
      <c r="R7" s="797" t="s">
        <v>25</v>
      </c>
      <c r="S7" s="797" t="s">
        <v>14</v>
      </c>
      <c r="T7" s="2"/>
      <c r="U7" s="2"/>
      <c r="V7" s="2"/>
    </row>
    <row r="8" spans="1:22" ht="14.25" thickTop="1" thickBot="1" x14ac:dyDescent="0.25">
      <c r="A8" s="799" t="s">
        <v>56</v>
      </c>
      <c r="B8" s="800"/>
      <c r="C8" s="800"/>
      <c r="D8" s="788"/>
      <c r="E8" s="792"/>
      <c r="F8" s="792"/>
      <c r="G8" s="788"/>
      <c r="H8" s="788"/>
      <c r="I8" s="788"/>
      <c r="J8" s="2"/>
      <c r="K8" s="789" t="s">
        <v>84</v>
      </c>
      <c r="L8" s="790"/>
      <c r="M8" s="790"/>
      <c r="N8" s="798"/>
      <c r="O8" s="798"/>
      <c r="P8" s="798"/>
      <c r="Q8" s="798"/>
      <c r="R8" s="798"/>
      <c r="S8" s="798"/>
      <c r="T8" s="2"/>
      <c r="U8" s="2"/>
      <c r="V8" s="2"/>
    </row>
    <row r="9" spans="1:22" ht="14.25" thickTop="1" thickBot="1" x14ac:dyDescent="0.25">
      <c r="A9" s="764" t="s">
        <v>61</v>
      </c>
      <c r="B9" s="765"/>
      <c r="C9" s="766"/>
      <c r="D9" s="281">
        <f ca="1">SUMIF(BTF!$G$13:$L$159,"D1",BTF!$I$13:$I$159)</f>
        <v>0</v>
      </c>
      <c r="E9" s="438">
        <f ca="1">SUMIF(BTF!$G$13:$L$159,"D1",BTF!$J$13:$J$159)</f>
        <v>0</v>
      </c>
      <c r="F9" s="281">
        <f ca="1">SUMIF(BTF!$G$13:$L$192,"D1",BTF!$K$13:$K$192)</f>
        <v>2</v>
      </c>
      <c r="G9" s="6">
        <f ca="1">SUMIF(BTF!$G$13:$L$159,"D1",BTF!$L$13:$L$159)</f>
        <v>0.2</v>
      </c>
      <c r="H9" s="5">
        <f>COUNTA(RX!B11:B19)</f>
        <v>1</v>
      </c>
      <c r="I9" s="6">
        <f>SUM(RX!V11:V19)</f>
        <v>201</v>
      </c>
      <c r="J9" s="2"/>
      <c r="K9" s="770" t="s">
        <v>80</v>
      </c>
      <c r="L9" s="771"/>
      <c r="M9" s="772"/>
      <c r="N9" s="276">
        <f ca="1">SUMIF(County!G13:L104,"TDX",County!I13:I104)</f>
        <v>0</v>
      </c>
      <c r="O9" s="277">
        <f ca="1">SUMIF(County!G13:L104,"TDX",County!J13:J104)</f>
        <v>0</v>
      </c>
      <c r="P9" s="276">
        <f ca="1">SUMIF(County!G13:L104,"TDX",County!K13:K104)</f>
        <v>0</v>
      </c>
      <c r="Q9" s="277">
        <f ca="1">SUMIF(County!G13:L104,"TDX",County!L13:L104)</f>
        <v>0</v>
      </c>
      <c r="R9" s="276"/>
      <c r="S9" s="277"/>
      <c r="T9" s="2"/>
      <c r="U9" s="2"/>
      <c r="V9" s="2"/>
    </row>
    <row r="10" spans="1:22" ht="14.25" thickTop="1" thickBot="1" x14ac:dyDescent="0.25">
      <c r="A10" s="785" t="s">
        <v>62</v>
      </c>
      <c r="B10" s="786"/>
      <c r="C10" s="787"/>
      <c r="D10" s="281">
        <f ca="1">SUMIF(BTF!$G$13:$L$159,"D2",BTF!$I$13:$I$159)</f>
        <v>0</v>
      </c>
      <c r="E10" s="438">
        <f ca="1">SUMIF(BTF!$G$13:$L$159,"D2",BTF!$J$13:$J$159)</f>
        <v>0</v>
      </c>
      <c r="F10" s="281">
        <f ca="1">SUMIF(BTF!$G$13:$L$159,"D2",BTF!$K$13:$K$159)</f>
        <v>4</v>
      </c>
      <c r="G10" s="6">
        <f ca="1">SUMIF(BTF!$G$13:$L$159,"D2",BTF!$L$13:$L$159)</f>
        <v>34274.699999999997</v>
      </c>
      <c r="H10" s="5">
        <f>COUNTA(RX!B23:B31)</f>
        <v>1</v>
      </c>
      <c r="I10" s="6">
        <f>SUM(RX!V23:V31)</f>
        <v>108</v>
      </c>
      <c r="J10" s="2"/>
      <c r="K10" s="793" t="s">
        <v>82</v>
      </c>
      <c r="L10" s="794"/>
      <c r="M10" s="795"/>
      <c r="N10" s="278">
        <f ca="1">SUMIF(County!G13:L104,"SUX",County!I13:I104)</f>
        <v>0</v>
      </c>
      <c r="O10" s="279">
        <f ca="1">SUMIF(County!G13:L104,"SUX",County!J13:J104)</f>
        <v>0</v>
      </c>
      <c r="P10" s="278">
        <f ca="1">SUMIF(County!G13:L104,"SUX",County!K13:K104)</f>
        <v>0</v>
      </c>
      <c r="Q10" s="279">
        <f ca="1">SUMIF(County!G13:L104,"SUX",County!L13:L104)</f>
        <v>0</v>
      </c>
      <c r="R10" s="278"/>
      <c r="S10" s="280"/>
      <c r="T10" s="2"/>
      <c r="U10" s="2"/>
      <c r="V10" s="2"/>
    </row>
    <row r="11" spans="1:22" ht="14.25" thickTop="1" thickBot="1" x14ac:dyDescent="0.25">
      <c r="A11" s="785" t="s">
        <v>63</v>
      </c>
      <c r="B11" s="786"/>
      <c r="C11" s="787"/>
      <c r="D11" s="281">
        <f ca="1">SUMIF(BTF!$G$13:$L$159,"D3",BTF!$I$13:$I$159)</f>
        <v>4</v>
      </c>
      <c r="E11" s="438">
        <f ca="1">SUMIF(BTF!$G$13:$L$159,"D3",BTF!$J$13:$J$159)</f>
        <v>0.55000000000000004</v>
      </c>
      <c r="F11" s="281">
        <f ca="1">SUMIF(BTF!$G$13:$L$192,"D3",BTF!$K$13:$K$192)</f>
        <v>10</v>
      </c>
      <c r="G11" s="6">
        <f ca="1">SUMIF(BTF!$G$13:$L$159,"D3",BTF!$L$13:$L$159)</f>
        <v>4.129999999999999</v>
      </c>
      <c r="H11" s="5">
        <f>COUNTA(RX!B35:B40)</f>
        <v>1</v>
      </c>
      <c r="I11" s="6">
        <f>SUM(RX!V35:V40)</f>
        <v>3</v>
      </c>
      <c r="J11" s="2"/>
      <c r="K11" s="770" t="s">
        <v>83</v>
      </c>
      <c r="L11" s="771"/>
      <c r="M11" s="772"/>
      <c r="N11" s="276">
        <f ca="1">SUMIF(County!G13:L104,"LIX",County!I13:I104)</f>
        <v>0</v>
      </c>
      <c r="O11" s="277">
        <f ca="1">SUMIF(County!G13:L104,"LIX",County!J13:J104)</f>
        <v>0</v>
      </c>
      <c r="P11" s="276">
        <f ca="1">SUMIF(County!G13:L104,"LIX",County!K13:K104)</f>
        <v>1</v>
      </c>
      <c r="Q11" s="277">
        <f ca="1">SUMIF(County!G13:L104,"LIX",County!L13:L104)</f>
        <v>0.1</v>
      </c>
      <c r="R11" s="276"/>
      <c r="S11" s="277"/>
      <c r="T11" s="2"/>
      <c r="U11" s="2"/>
      <c r="V11" s="2"/>
    </row>
    <row r="12" spans="1:22" ht="14.25" thickTop="1" thickBot="1" x14ac:dyDescent="0.25">
      <c r="A12" s="764" t="s">
        <v>64</v>
      </c>
      <c r="B12" s="765"/>
      <c r="C12" s="766"/>
      <c r="D12" s="281">
        <f ca="1">SUMIF(BTF!$G$13:$L$159,"D4",BTF!$I$13:$I$159)</f>
        <v>6</v>
      </c>
      <c r="E12" s="438">
        <f ca="1">SUMIF(BTF!$G$13:$L$159,"D4",BTF!$J$13:$J$159)</f>
        <v>0.7</v>
      </c>
      <c r="F12" s="281">
        <f ca="1">SUMIF(BTF!$G$13:$L$159,"D4",BTF!$K$13:$K$159)</f>
        <v>13</v>
      </c>
      <c r="G12" s="6">
        <f ca="1">SUMIF(BTF!$G$13:$L$159,"D4",BTF!$L$13:$L$159)</f>
        <v>1.7500000000000002</v>
      </c>
      <c r="H12" s="5">
        <f>COUNTA(RX!B44:B50)</f>
        <v>3</v>
      </c>
      <c r="I12" s="6">
        <f>SUM(RX!V44:V50)</f>
        <v>218.1</v>
      </c>
      <c r="J12" s="2"/>
      <c r="K12" s="793" t="s">
        <v>106</v>
      </c>
      <c r="L12" s="794"/>
      <c r="M12" s="795"/>
      <c r="N12" s="278">
        <f ca="1">SUM(N9:N11)</f>
        <v>0</v>
      </c>
      <c r="O12" s="279">
        <f ca="1">SUM(O9:O11)</f>
        <v>0</v>
      </c>
      <c r="P12" s="278">
        <f ca="1">SUM(P9:P11)</f>
        <v>1</v>
      </c>
      <c r="Q12" s="279">
        <f ca="1">SUM(Q9:Q11)</f>
        <v>0.1</v>
      </c>
      <c r="R12" s="278"/>
      <c r="S12" s="280"/>
      <c r="T12" s="2"/>
      <c r="U12" s="2"/>
      <c r="V12" s="2"/>
    </row>
    <row r="13" spans="1:22" ht="14.25" thickTop="1" thickBot="1" x14ac:dyDescent="0.25">
      <c r="A13" s="764" t="s">
        <v>65</v>
      </c>
      <c r="B13" s="765"/>
      <c r="C13" s="766"/>
      <c r="D13" s="281">
        <f ca="1">SUMIF(BTF!$G$13:$L$159,"D6",BTF!$I$13:$I$159)</f>
        <v>8</v>
      </c>
      <c r="E13" s="438">
        <f ca="1">SUMIF(BTF!$G$13:$L$159,"D6",BTF!$J$13:$J$159)</f>
        <v>15.949999999999998</v>
      </c>
      <c r="F13" s="281">
        <f ca="1">SUMIF(BTF!$G$13:$L$159,"D6",BTF!$K$13:$K$159)</f>
        <v>1</v>
      </c>
      <c r="G13" s="6">
        <f ca="1">SUMIF(BTF!$G$13:$L$159,"D6",BTF!$L$13:$L$159)</f>
        <v>1626.78</v>
      </c>
      <c r="H13" s="5">
        <f>COUNTA(RX!B54:B60)</f>
        <v>0</v>
      </c>
      <c r="I13" s="6">
        <f>SUM(RX!V54:V60)</f>
        <v>0</v>
      </c>
      <c r="J13" s="2"/>
      <c r="K13" s="15"/>
      <c r="L13" s="12"/>
      <c r="M13" s="16"/>
      <c r="N13" s="13"/>
      <c r="O13" s="14"/>
      <c r="P13" s="16"/>
      <c r="Q13" s="2"/>
      <c r="R13" s="2"/>
      <c r="S13" s="2"/>
      <c r="T13" s="2"/>
      <c r="U13" s="2"/>
      <c r="V13" s="2"/>
    </row>
    <row r="14" spans="1:22" ht="14.25" thickTop="1" thickBot="1" x14ac:dyDescent="0.25">
      <c r="A14" s="764" t="s">
        <v>66</v>
      </c>
      <c r="B14" s="765"/>
      <c r="C14" s="766"/>
      <c r="D14" s="281">
        <f ca="1">SUMIF(BTF!$G$13:$L$159,"D7",BTF!$I$13:$I$159)</f>
        <v>4</v>
      </c>
      <c r="E14" s="438">
        <f ca="1">SUMIF(BTF!$G$13:$L$159,"D7",BTF!$J$13:$J$159)</f>
        <v>1.1299999999999999</v>
      </c>
      <c r="F14" s="281">
        <f ca="1">SUMIF(BTF!$G$13:$L$159,"D7",BTF!$K$13:$K$159)</f>
        <v>4</v>
      </c>
      <c r="G14" s="6">
        <f ca="1">SUMIF(BTF!$G$13:$L$159,"D7",BTF!$L$13:$L$159)</f>
        <v>175.55</v>
      </c>
      <c r="H14" s="5">
        <f>COUNTA(RX!B64:B70)</f>
        <v>1</v>
      </c>
      <c r="I14" s="6">
        <f>SUM(RX!V64:V70)</f>
        <v>42</v>
      </c>
      <c r="J14" s="2"/>
      <c r="K14" s="2"/>
      <c r="L14" s="2"/>
      <c r="M14" s="2"/>
      <c r="N14" s="768" t="s">
        <v>13</v>
      </c>
      <c r="O14" s="768" t="s">
        <v>144</v>
      </c>
      <c r="P14" s="768" t="s">
        <v>155</v>
      </c>
      <c r="Q14" s="768" t="s">
        <v>11</v>
      </c>
      <c r="R14" s="746" t="s">
        <v>25</v>
      </c>
      <c r="S14" s="746" t="s">
        <v>14</v>
      </c>
      <c r="T14" s="2"/>
      <c r="U14" s="2"/>
      <c r="V14" s="2"/>
    </row>
    <row r="15" spans="1:22" ht="14.25" thickTop="1" thickBot="1" x14ac:dyDescent="0.25">
      <c r="A15" s="753" t="s">
        <v>33</v>
      </c>
      <c r="B15" s="754"/>
      <c r="C15" s="755"/>
      <c r="D15" s="7">
        <f t="shared" ref="D15:I15" ca="1" si="0">SUM(D9:D14)</f>
        <v>22</v>
      </c>
      <c r="E15" s="8">
        <f ca="1">SUM(E9:E14)</f>
        <v>18.329999999999995</v>
      </c>
      <c r="F15" s="7">
        <f ca="1">SUM(F9:F14)</f>
        <v>34</v>
      </c>
      <c r="G15" s="8">
        <f t="shared" ca="1" si="0"/>
        <v>36083.109999999993</v>
      </c>
      <c r="H15" s="7">
        <f t="shared" si="0"/>
        <v>7</v>
      </c>
      <c r="I15" s="8">
        <f t="shared" si="0"/>
        <v>572.1</v>
      </c>
      <c r="J15" s="2"/>
      <c r="K15" s="748" t="s">
        <v>85</v>
      </c>
      <c r="L15" s="749"/>
      <c r="M15" s="749"/>
      <c r="N15" s="769"/>
      <c r="O15" s="769"/>
      <c r="P15" s="769"/>
      <c r="Q15" s="769"/>
      <c r="R15" s="747"/>
      <c r="S15" s="747"/>
      <c r="T15" s="2"/>
      <c r="U15" s="2"/>
      <c r="V15" s="2"/>
    </row>
    <row r="16" spans="1:22" ht="14.25" thickTop="1" thickBot="1" x14ac:dyDescent="0.25">
      <c r="A16" s="9"/>
      <c r="B16" s="9"/>
      <c r="C16" s="9"/>
      <c r="D16" s="10"/>
      <c r="E16" s="10"/>
      <c r="F16" s="10"/>
      <c r="G16" s="11"/>
      <c r="H16" s="10"/>
      <c r="I16" s="10"/>
      <c r="J16" s="2"/>
      <c r="K16" s="750" t="s">
        <v>108</v>
      </c>
      <c r="L16" s="751"/>
      <c r="M16" s="752"/>
      <c r="N16" s="364">
        <f>SUM(State!I13:I100)</f>
        <v>0</v>
      </c>
      <c r="O16" s="363">
        <f>SUM(State!K13:K100)</f>
        <v>0</v>
      </c>
      <c r="P16" s="364">
        <f>SUM(State!J13:J100)</f>
        <v>0</v>
      </c>
      <c r="Q16" s="363">
        <f>SUM(State!L13:L100)</f>
        <v>0</v>
      </c>
      <c r="R16" s="453"/>
      <c r="S16" s="454"/>
      <c r="T16" s="2"/>
      <c r="U16" s="2"/>
      <c r="V16" s="2"/>
    </row>
    <row r="17" spans="1:22" ht="13.5" customHeight="1" thickTop="1" x14ac:dyDescent="0.2">
      <c r="A17" s="758" t="s">
        <v>150</v>
      </c>
      <c r="B17" s="759"/>
      <c r="C17" s="760"/>
      <c r="D17" s="783" t="s">
        <v>13</v>
      </c>
      <c r="E17" s="756" t="s">
        <v>144</v>
      </c>
      <c r="F17" s="756" t="s">
        <v>155</v>
      </c>
      <c r="G17" s="756" t="s">
        <v>11</v>
      </c>
      <c r="H17" s="756" t="s">
        <v>25</v>
      </c>
      <c r="I17" s="756" t="s">
        <v>14</v>
      </c>
      <c r="J17" s="2"/>
      <c r="K17" s="3"/>
      <c r="L17" s="1"/>
      <c r="M17" s="1"/>
      <c r="N17" s="1"/>
      <c r="O17" s="1"/>
      <c r="P17" s="1"/>
      <c r="Q17" s="1"/>
      <c r="R17" s="1"/>
      <c r="S17" s="1"/>
      <c r="T17" s="2"/>
      <c r="U17" s="2"/>
      <c r="V17" s="2"/>
    </row>
    <row r="18" spans="1:22" ht="13.5" thickBot="1" x14ac:dyDescent="0.25">
      <c r="A18" s="761"/>
      <c r="B18" s="762"/>
      <c r="C18" s="763"/>
      <c r="D18" s="784"/>
      <c r="E18" s="757"/>
      <c r="F18" s="757"/>
      <c r="G18" s="767"/>
      <c r="H18" s="767"/>
      <c r="I18" s="767"/>
      <c r="J18" s="2"/>
      <c r="K18" s="15"/>
      <c r="L18" s="12"/>
      <c r="M18" s="12"/>
      <c r="N18" s="13"/>
      <c r="O18" s="14"/>
      <c r="P18" s="16"/>
      <c r="Q18" s="2"/>
      <c r="R18" s="2"/>
      <c r="S18" s="2"/>
      <c r="T18" s="2"/>
      <c r="U18" s="2"/>
      <c r="V18" s="2"/>
    </row>
    <row r="19" spans="1:22" ht="14.25" thickTop="1" thickBot="1" x14ac:dyDescent="0.25">
      <c r="A19" s="780" t="s">
        <v>151</v>
      </c>
      <c r="B19" s="781"/>
      <c r="C19" s="782"/>
      <c r="D19" s="361">
        <f>SUM(NPS!G15:G99)</f>
        <v>9</v>
      </c>
      <c r="E19" s="382">
        <f>SUM(NPS!H15:H99)</f>
        <v>0.89999999999999991</v>
      </c>
      <c r="F19" s="434">
        <f>SUM(NPS!I15:I99)</f>
        <v>13</v>
      </c>
      <c r="G19" s="382">
        <f>SUM(NPS!J15:J99)</f>
        <v>20814.299999999992</v>
      </c>
      <c r="H19" s="361">
        <v>0</v>
      </c>
      <c r="I19" s="362">
        <f>SUM(RX!V74:V80)</f>
        <v>25.1</v>
      </c>
      <c r="J19" s="2"/>
      <c r="K19" s="15"/>
      <c r="L19" s="12"/>
      <c r="M19" s="12"/>
      <c r="N19" s="13"/>
      <c r="O19" s="14"/>
      <c r="P19" s="16"/>
      <c r="Q19" s="2"/>
      <c r="R19" s="2"/>
      <c r="S19" s="2"/>
      <c r="T19" s="2"/>
      <c r="U19" s="2"/>
      <c r="V19" s="2"/>
    </row>
    <row r="20" spans="1:22" ht="14.25" thickTop="1" thickBot="1" x14ac:dyDescent="0.25">
      <c r="A20" s="776" t="s">
        <v>57</v>
      </c>
      <c r="B20" s="777"/>
      <c r="C20" s="777"/>
      <c r="D20" s="381">
        <f>SUM(D19)</f>
        <v>9</v>
      </c>
      <c r="E20" s="393">
        <f>SUM(E19)</f>
        <v>0.89999999999999991</v>
      </c>
      <c r="F20" s="435">
        <f>SUM(F19)</f>
        <v>13</v>
      </c>
      <c r="G20" s="393">
        <f>SUM(G19)</f>
        <v>20814.299999999992</v>
      </c>
      <c r="H20" s="394">
        <f>COUNTA(RX!B74:B80)</f>
        <v>6</v>
      </c>
      <c r="I20" s="395">
        <f>SUM(RX!V74:V80)</f>
        <v>25.1</v>
      </c>
      <c r="J20" s="2"/>
      <c r="T20" s="2"/>
      <c r="U20" s="2"/>
      <c r="V20" s="2"/>
    </row>
    <row r="21" spans="1:22" ht="14.25" thickTop="1" thickBot="1" x14ac:dyDescent="0.25">
      <c r="A21" s="738"/>
      <c r="B21" s="738"/>
      <c r="C21" s="12"/>
      <c r="D21" s="13"/>
      <c r="E21" s="13"/>
      <c r="F21" s="13"/>
      <c r="G21" s="14"/>
      <c r="H21" s="13"/>
      <c r="I21" s="14"/>
      <c r="J21" s="2"/>
      <c r="T21" s="2"/>
      <c r="U21" s="2"/>
      <c r="V21" s="2"/>
    </row>
    <row r="22" spans="1:22" ht="14.25" customHeight="1" thickTop="1" thickBot="1" x14ac:dyDescent="0.25">
      <c r="A22" s="2"/>
      <c r="B22" s="2"/>
      <c r="C22" s="2"/>
      <c r="D22" s="727" t="s">
        <v>105</v>
      </c>
      <c r="E22" s="727" t="s">
        <v>144</v>
      </c>
      <c r="F22" s="727" t="s">
        <v>155</v>
      </c>
      <c r="G22" s="727" t="s">
        <v>11</v>
      </c>
      <c r="H22" s="727" t="s">
        <v>25</v>
      </c>
      <c r="I22" s="727" t="s">
        <v>14</v>
      </c>
      <c r="J22" s="2"/>
      <c r="K22" s="15"/>
      <c r="L22" s="12"/>
      <c r="M22" s="16"/>
      <c r="N22" s="13"/>
      <c r="O22" s="14"/>
      <c r="P22" s="16"/>
      <c r="Q22" s="2"/>
      <c r="R22" s="2"/>
      <c r="S22" s="2"/>
      <c r="T22" s="2"/>
      <c r="U22" s="2"/>
      <c r="V22" s="2"/>
    </row>
    <row r="23" spans="1:22" ht="14.25" customHeight="1" thickTop="1" thickBot="1" x14ac:dyDescent="0.25">
      <c r="A23" s="729" t="s">
        <v>12</v>
      </c>
      <c r="B23" s="730"/>
      <c r="C23" s="730"/>
      <c r="D23" s="728"/>
      <c r="E23" s="728"/>
      <c r="F23" s="728"/>
      <c r="G23" s="728"/>
      <c r="H23" s="728"/>
      <c r="I23" s="728"/>
      <c r="J23" s="2"/>
      <c r="K23" s="15"/>
      <c r="L23" s="12"/>
      <c r="M23" s="16"/>
      <c r="N23" s="13"/>
      <c r="O23" s="14"/>
      <c r="P23" s="16"/>
      <c r="Q23" s="2"/>
      <c r="R23" s="2"/>
      <c r="S23" s="2"/>
      <c r="T23" s="2"/>
      <c r="U23" s="2"/>
      <c r="V23" s="2"/>
    </row>
    <row r="24" spans="1:22" ht="14.25" customHeight="1" thickTop="1" thickBot="1" x14ac:dyDescent="0.25">
      <c r="A24" s="773" t="s">
        <v>75</v>
      </c>
      <c r="B24" s="774"/>
      <c r="C24" s="775"/>
      <c r="D24" s="396">
        <f>SUM(FWS!G15:G100)</f>
        <v>0</v>
      </c>
      <c r="E24" s="397">
        <f>SUM(FWS!H15:H100)</f>
        <v>0</v>
      </c>
      <c r="F24" s="396">
        <f>SUM(FWS!I15:I100)</f>
        <v>0</v>
      </c>
      <c r="G24" s="397">
        <f>SUM(FWS!J15:J100)</f>
        <v>0</v>
      </c>
      <c r="H24" s="398">
        <f>COUNTA(RX!B84:B90)</f>
        <v>0</v>
      </c>
      <c r="I24" s="399">
        <f>SUM(RX!V84:V90)</f>
        <v>0</v>
      </c>
      <c r="J24" s="2"/>
      <c r="K24" s="21"/>
      <c r="L24" s="22"/>
      <c r="M24" s="22"/>
      <c r="N24" s="10"/>
      <c r="O24" s="10"/>
      <c r="P24" s="16"/>
      <c r="Q24" s="2"/>
      <c r="R24" s="2"/>
      <c r="S24" s="2"/>
      <c r="T24" s="2"/>
      <c r="U24" s="2"/>
      <c r="V24" s="2"/>
    </row>
    <row r="25" spans="1:22" ht="14.25" thickTop="1" thickBot="1" x14ac:dyDescent="0.25">
      <c r="A25" s="736" t="s">
        <v>34</v>
      </c>
      <c r="B25" s="737"/>
      <c r="C25" s="737"/>
      <c r="D25" s="17">
        <f>SUM(D24)</f>
        <v>0</v>
      </c>
      <c r="E25" s="18">
        <f>SUM(E24)</f>
        <v>0</v>
      </c>
      <c r="F25" s="17">
        <f>SUM(F24)</f>
        <v>0</v>
      </c>
      <c r="G25" s="18">
        <f>SUM(G24)</f>
        <v>0</v>
      </c>
      <c r="H25" s="17">
        <f>COUNTA(RX!B84:B90)</f>
        <v>0</v>
      </c>
      <c r="I25" s="19">
        <f>SUM(RX!V84:V90)</f>
        <v>0</v>
      </c>
      <c r="J25" s="2"/>
      <c r="K25" s="21"/>
      <c r="L25" s="22"/>
      <c r="M25" s="22"/>
      <c r="N25" s="10"/>
      <c r="O25" s="10"/>
      <c r="P25" s="16"/>
      <c r="Q25" s="2"/>
      <c r="R25" s="2"/>
      <c r="S25" s="2"/>
      <c r="T25" s="2"/>
      <c r="U25" s="2"/>
      <c r="V25" s="2"/>
    </row>
    <row r="26" spans="1:22" ht="14.25" thickTop="1" thickBot="1" x14ac:dyDescent="0.25">
      <c r="A26" s="738"/>
      <c r="B26" s="738"/>
      <c r="C26" s="12"/>
      <c r="D26" s="13"/>
      <c r="E26" s="13"/>
      <c r="F26" s="13"/>
      <c r="G26" s="14"/>
      <c r="H26" s="13"/>
      <c r="I26" s="20"/>
      <c r="J26" s="2"/>
      <c r="K26" s="23"/>
      <c r="L26" s="9"/>
      <c r="M26" s="9"/>
      <c r="N26" s="10"/>
      <c r="O26" s="10"/>
      <c r="P26" s="16"/>
      <c r="Q26" s="2"/>
      <c r="R26" s="2"/>
      <c r="S26" s="2"/>
      <c r="T26" s="2"/>
      <c r="U26" s="2"/>
      <c r="V26" s="2"/>
    </row>
    <row r="27" spans="1:22" ht="12.75" customHeight="1" thickTop="1" thickBot="1" x14ac:dyDescent="0.25">
      <c r="A27" s="1"/>
      <c r="B27" s="1"/>
      <c r="C27" s="1"/>
      <c r="D27" s="734" t="s">
        <v>154</v>
      </c>
      <c r="E27" s="436"/>
      <c r="F27" s="436"/>
      <c r="G27" s="1"/>
      <c r="H27" s="1"/>
      <c r="I27" s="1"/>
      <c r="J27" s="2"/>
      <c r="K27" s="24"/>
      <c r="L27" s="16"/>
      <c r="M27" s="16"/>
      <c r="N27" s="25"/>
      <c r="O27" s="25"/>
      <c r="P27" s="16"/>
      <c r="Q27" s="2"/>
      <c r="R27" s="2"/>
      <c r="S27" s="2"/>
      <c r="T27" s="2"/>
      <c r="U27" s="2"/>
      <c r="V27" s="2"/>
    </row>
    <row r="28" spans="1:22" ht="12.75" customHeight="1" thickTop="1" thickBot="1" x14ac:dyDescent="0.25">
      <c r="A28" s="731" t="s">
        <v>35</v>
      </c>
      <c r="B28" s="732"/>
      <c r="C28" s="733"/>
      <c r="D28" s="735"/>
      <c r="E28" s="437"/>
      <c r="F28" s="437"/>
      <c r="G28" s="1"/>
      <c r="H28" s="1"/>
      <c r="I28" s="1"/>
      <c r="J28" s="2"/>
      <c r="K28" s="26"/>
      <c r="L28" s="27"/>
      <c r="M28" s="27"/>
      <c r="N28" s="25"/>
      <c r="O28" s="25"/>
      <c r="P28" s="16"/>
      <c r="Q28" s="2"/>
      <c r="R28" s="2"/>
      <c r="S28" s="2"/>
      <c r="T28" s="2"/>
      <c r="U28" s="2"/>
      <c r="V28" s="2"/>
    </row>
    <row r="29" spans="1:22" ht="12.75" customHeight="1" thickTop="1" thickBot="1" x14ac:dyDescent="0.25">
      <c r="A29" s="742" t="s">
        <v>61</v>
      </c>
      <c r="B29" s="742"/>
      <c r="C29" s="742"/>
      <c r="D29" s="315">
        <f>COUNTIF('ABANDONED-NON-ESCAPE CAMPFIRE'!C11:C259,"D1")</f>
        <v>1</v>
      </c>
      <c r="E29" s="16"/>
      <c r="F29" s="16"/>
      <c r="G29" s="1"/>
      <c r="H29" s="1"/>
      <c r="I29" s="1"/>
      <c r="J29" s="2"/>
      <c r="K29" s="24"/>
      <c r="L29" s="16"/>
      <c r="M29" s="16"/>
      <c r="N29" s="13"/>
      <c r="O29" s="14"/>
      <c r="P29" s="16"/>
      <c r="Q29" s="2"/>
      <c r="R29" s="2"/>
      <c r="S29" s="2"/>
      <c r="T29" s="2"/>
      <c r="U29" s="2"/>
      <c r="V29" s="2"/>
    </row>
    <row r="30" spans="1:22" ht="12.75" customHeight="1" thickTop="1" thickBot="1" x14ac:dyDescent="0.25">
      <c r="A30" s="743" t="s">
        <v>62</v>
      </c>
      <c r="B30" s="744"/>
      <c r="C30" s="745"/>
      <c r="D30" s="315">
        <f>COUNTIF('ABANDONED-NON-ESCAPE CAMPFIRE'!C11:C259,"D2")</f>
        <v>3</v>
      </c>
      <c r="E30" s="16"/>
      <c r="F30" s="16"/>
      <c r="G30" s="2"/>
      <c r="H30" s="2"/>
      <c r="I30" s="2"/>
      <c r="J30" s="2"/>
      <c r="K30" s="21"/>
      <c r="L30" s="22"/>
      <c r="M30" s="22"/>
      <c r="N30" s="10"/>
      <c r="O30" s="11"/>
      <c r="P30" s="16"/>
      <c r="Q30" s="2"/>
      <c r="R30" s="2"/>
      <c r="S30" s="2"/>
      <c r="T30" s="2"/>
      <c r="U30" s="2"/>
      <c r="V30" s="2"/>
    </row>
    <row r="31" spans="1:22" ht="14.25" thickTop="1" thickBot="1" x14ac:dyDescent="0.25">
      <c r="A31" s="743" t="s">
        <v>63</v>
      </c>
      <c r="B31" s="744"/>
      <c r="C31" s="745"/>
      <c r="D31" s="315">
        <f>COUNTIF('ABANDONED-NON-ESCAPE CAMPFIRE'!C11:C259,"D3")</f>
        <v>17</v>
      </c>
      <c r="E31" s="16"/>
      <c r="F31" s="16"/>
      <c r="G31" s="2"/>
      <c r="H31" s="2"/>
      <c r="I31" s="2"/>
      <c r="J31" s="2"/>
      <c r="K31" s="23"/>
      <c r="L31" s="9"/>
      <c r="M31" s="9"/>
      <c r="N31" s="10"/>
      <c r="O31" s="11"/>
      <c r="P31" s="16"/>
      <c r="Q31" s="2"/>
      <c r="R31" s="2"/>
      <c r="S31" s="2"/>
      <c r="T31" s="2"/>
      <c r="U31" s="2"/>
      <c r="V31" s="2"/>
    </row>
    <row r="32" spans="1:22" ht="14.25" thickTop="1" thickBot="1" x14ac:dyDescent="0.25">
      <c r="A32" s="743" t="s">
        <v>64</v>
      </c>
      <c r="B32" s="744"/>
      <c r="C32" s="745"/>
      <c r="D32" s="315">
        <f>COUNTIF('ABANDONED-NON-ESCAPE CAMPFIRE'!C11:C259,"D4")</f>
        <v>74</v>
      </c>
      <c r="E32" s="16"/>
      <c r="F32" s="16"/>
      <c r="G32" s="2"/>
      <c r="H32" s="2"/>
      <c r="I32" s="2"/>
      <c r="J32" s="2"/>
      <c r="K32" s="23"/>
      <c r="L32" s="9"/>
      <c r="M32" s="9"/>
      <c r="N32" s="28"/>
      <c r="O32" s="28"/>
      <c r="P32" s="16"/>
      <c r="Q32" s="2"/>
      <c r="R32" s="2"/>
      <c r="S32" s="2"/>
      <c r="T32" s="2"/>
      <c r="U32" s="2"/>
      <c r="V32" s="2"/>
    </row>
    <row r="33" spans="1:22" ht="14.25" thickTop="1" thickBot="1" x14ac:dyDescent="0.25">
      <c r="A33" s="743" t="s">
        <v>65</v>
      </c>
      <c r="B33" s="744"/>
      <c r="C33" s="745"/>
      <c r="D33" s="315">
        <f>COUNTIF('ABANDONED-NON-ESCAPE CAMPFIRE'!C11:C259,"D6")</f>
        <v>18</v>
      </c>
      <c r="E33" s="16"/>
      <c r="F33" s="16"/>
      <c r="G33" s="2"/>
      <c r="H33" s="2"/>
      <c r="I33" s="2"/>
      <c r="J33" s="2"/>
      <c r="K33" s="24"/>
      <c r="L33" s="16"/>
      <c r="M33" s="16"/>
      <c r="N33" s="28"/>
      <c r="O33" s="28"/>
      <c r="P33" s="16"/>
      <c r="Q33" s="2"/>
      <c r="R33" s="2"/>
      <c r="S33" s="2"/>
      <c r="T33" s="2"/>
      <c r="U33" s="2"/>
      <c r="V33" s="2"/>
    </row>
    <row r="34" spans="1:22" ht="14.25" thickTop="1" thickBot="1" x14ac:dyDescent="0.25">
      <c r="A34" s="743" t="s">
        <v>66</v>
      </c>
      <c r="B34" s="744"/>
      <c r="C34" s="745"/>
      <c r="D34" s="315">
        <f>COUNTIF('ABANDONED-NON-ESCAPE CAMPFIRE'!C11:C259,"d7")</f>
        <v>22</v>
      </c>
      <c r="E34" s="16"/>
      <c r="F34" s="16"/>
      <c r="G34" s="2"/>
      <c r="H34" s="2"/>
      <c r="I34" s="2"/>
      <c r="J34" s="2"/>
      <c r="K34" s="21"/>
      <c r="L34" s="22"/>
      <c r="M34" s="22"/>
      <c r="N34" s="10"/>
      <c r="O34" s="10"/>
      <c r="P34" s="16"/>
      <c r="Q34" s="2"/>
      <c r="R34" s="2"/>
      <c r="S34" s="2"/>
      <c r="T34" s="2"/>
      <c r="U34" s="2"/>
      <c r="V34" s="2"/>
    </row>
    <row r="35" spans="1:22" ht="14.25" thickTop="1" thickBot="1" x14ac:dyDescent="0.25">
      <c r="A35" s="743" t="s">
        <v>102</v>
      </c>
      <c r="B35" s="744"/>
      <c r="C35" s="745"/>
      <c r="D35" s="315">
        <f>COUNTIF('ABANDONED-NON-ESCAPE CAMPFIRE'!C11:C259,"pksd")</f>
        <v>2</v>
      </c>
      <c r="E35" s="16"/>
      <c r="F35" s="16"/>
      <c r="G35" s="2"/>
      <c r="H35" s="2"/>
      <c r="I35" s="2"/>
      <c r="J35" s="2"/>
      <c r="K35" s="24"/>
      <c r="L35" s="16"/>
      <c r="M35" s="16"/>
      <c r="N35" s="16"/>
      <c r="O35" s="16"/>
      <c r="P35" s="16"/>
      <c r="Q35" s="2"/>
      <c r="R35" s="2"/>
      <c r="S35" s="2"/>
      <c r="T35" s="2"/>
      <c r="U35" s="2"/>
      <c r="V35" s="2"/>
    </row>
    <row r="36" spans="1:22" ht="14.25" thickTop="1" thickBot="1" x14ac:dyDescent="0.25">
      <c r="A36" s="739" t="s">
        <v>103</v>
      </c>
      <c r="B36" s="740"/>
      <c r="C36" s="741"/>
      <c r="D36" s="315">
        <f>COUNTIF('ABANDONED-NON-ESCAPE CAMPFIRE'!C11:C259,"pknd")</f>
        <v>8</v>
      </c>
      <c r="E36" s="16"/>
      <c r="F36" s="16"/>
      <c r="G36" s="2"/>
      <c r="H36" s="2"/>
      <c r="I36" s="2"/>
      <c r="J36" s="2"/>
      <c r="K36" s="24"/>
      <c r="L36" s="16"/>
      <c r="M36" s="16"/>
      <c r="N36" s="16"/>
      <c r="O36" s="16"/>
      <c r="P36" s="16"/>
      <c r="Q36" s="2"/>
      <c r="R36" s="2"/>
      <c r="S36" s="2"/>
      <c r="T36" s="2"/>
      <c r="U36" s="2"/>
      <c r="V36" s="2"/>
    </row>
    <row r="37" spans="1:22" ht="14.25" thickTop="1" thickBot="1" x14ac:dyDescent="0.25">
      <c r="A37" s="530" t="s">
        <v>75</v>
      </c>
      <c r="B37" s="531"/>
      <c r="C37" s="532"/>
      <c r="D37" s="315">
        <f>COUNTIF('ABANDONED-NON-ESCAPE CAMPFIRE'!C11:C259,"NER")</f>
        <v>0</v>
      </c>
      <c r="E37" s="16"/>
      <c r="F37" s="16"/>
      <c r="G37" s="2"/>
      <c r="H37" s="2"/>
      <c r="I37" s="2"/>
      <c r="J37" s="2"/>
      <c r="K37" s="24"/>
      <c r="L37" s="16"/>
      <c r="M37" s="16"/>
      <c r="N37" s="16"/>
      <c r="O37" s="16"/>
      <c r="P37" s="16"/>
      <c r="Q37" s="2"/>
      <c r="R37" s="2"/>
      <c r="S37" s="2"/>
      <c r="T37" s="2"/>
      <c r="U37" s="2"/>
      <c r="V37" s="2"/>
    </row>
    <row r="38" spans="1:22" ht="14.25" thickTop="1" thickBot="1" x14ac:dyDescent="0.25">
      <c r="A38" s="724" t="s">
        <v>106</v>
      </c>
      <c r="B38" s="725"/>
      <c r="C38" s="726"/>
      <c r="D38" s="348">
        <f>SUM(D29:D36)</f>
        <v>145</v>
      </c>
      <c r="E38" s="16"/>
      <c r="F38" s="16"/>
      <c r="G38" s="2"/>
      <c r="H38" s="2"/>
      <c r="I38" s="2"/>
      <c r="J38" s="2"/>
      <c r="K38" s="24"/>
      <c r="L38" s="16"/>
      <c r="M38" s="16"/>
      <c r="N38" s="16"/>
      <c r="O38" s="16"/>
      <c r="P38" s="16"/>
      <c r="Q38" s="2"/>
      <c r="R38" s="2"/>
      <c r="S38" s="2"/>
      <c r="T38" s="2"/>
      <c r="U38" s="2"/>
      <c r="V38" s="2"/>
    </row>
    <row r="39" spans="1:22" ht="13.5" thickTop="1" x14ac:dyDescent="0.2">
      <c r="D39" s="2"/>
      <c r="E39" s="2"/>
      <c r="F39" s="2"/>
      <c r="G39" s="2"/>
      <c r="H39" s="2"/>
      <c r="I39" s="2"/>
      <c r="J39" s="2"/>
      <c r="K39" s="29"/>
      <c r="L39" s="16"/>
      <c r="M39" s="16"/>
      <c r="N39" s="16"/>
      <c r="O39" s="16"/>
      <c r="P39" s="16"/>
      <c r="Q39" s="2"/>
      <c r="R39" s="2"/>
      <c r="S39" s="2"/>
      <c r="T39" s="2"/>
      <c r="U39" s="2"/>
      <c r="V39" s="2"/>
    </row>
    <row r="40" spans="1:22" x14ac:dyDescent="0.2">
      <c r="D40" s="2"/>
      <c r="E40" s="2"/>
      <c r="F40" s="2"/>
      <c r="G40" s="2"/>
      <c r="H40" s="2"/>
      <c r="I40" s="2"/>
      <c r="J40" s="2"/>
      <c r="K40" s="24"/>
      <c r="L40" s="16"/>
      <c r="M40" s="16"/>
      <c r="N40" s="16"/>
      <c r="O40" s="16"/>
      <c r="P40" s="16"/>
      <c r="Q40" s="2"/>
      <c r="R40" s="2"/>
      <c r="S40" s="2"/>
      <c r="T40" s="2"/>
      <c r="U40" s="2"/>
      <c r="V40" s="2"/>
    </row>
    <row r="41" spans="1:22" x14ac:dyDescent="0.2">
      <c r="A41" s="629"/>
      <c r="D41" s="2"/>
      <c r="E41" s="2"/>
      <c r="F41" s="2"/>
      <c r="G41" s="2"/>
      <c r="H41" s="2"/>
      <c r="I41" s="2"/>
      <c r="J41" s="2"/>
      <c r="K41" s="24"/>
      <c r="L41" s="16"/>
      <c r="M41" s="16"/>
      <c r="N41" s="16"/>
      <c r="O41" s="16"/>
      <c r="P41" s="16"/>
      <c r="Q41" s="2"/>
      <c r="R41" s="2"/>
      <c r="S41" s="2"/>
      <c r="T41" s="2"/>
      <c r="U41" s="2"/>
      <c r="V41" s="2"/>
    </row>
    <row r="42" spans="1:22" x14ac:dyDescent="0.2">
      <c r="D42" s="2"/>
      <c r="E42" s="2"/>
      <c r="F42" s="2"/>
      <c r="G42" s="2"/>
      <c r="H42" s="2"/>
      <c r="I42" s="2"/>
      <c r="J42" s="2"/>
      <c r="K42" s="24"/>
      <c r="L42" s="16"/>
      <c r="M42" s="16"/>
      <c r="N42" s="16"/>
      <c r="O42" s="16"/>
      <c r="P42" s="16"/>
      <c r="Q42" s="2"/>
      <c r="R42" s="2"/>
      <c r="S42" s="2"/>
      <c r="T42" s="2"/>
      <c r="U42" s="2"/>
      <c r="V42" s="2"/>
    </row>
    <row r="43" spans="1:22" x14ac:dyDescent="0.2">
      <c r="D43" s="2"/>
      <c r="E43" s="2"/>
      <c r="F43" s="2"/>
      <c r="G43" s="2"/>
      <c r="H43" s="2"/>
      <c r="I43" s="2"/>
      <c r="J43" s="2"/>
      <c r="K43" s="24"/>
      <c r="L43" s="16"/>
      <c r="M43" s="16"/>
      <c r="N43" s="16"/>
      <c r="O43" s="16"/>
      <c r="P43" s="16"/>
      <c r="Q43" s="2"/>
      <c r="R43" s="2"/>
      <c r="S43" s="2"/>
      <c r="T43" s="2"/>
      <c r="U43" s="2"/>
      <c r="V43" s="2"/>
    </row>
    <row r="44" spans="1:22" x14ac:dyDescent="0.2">
      <c r="D44" s="2"/>
      <c r="E44" s="2"/>
      <c r="F44" s="2"/>
      <c r="G44" s="2"/>
      <c r="H44" s="2"/>
      <c r="I44" s="2"/>
      <c r="J44" s="2"/>
      <c r="K44" s="24"/>
      <c r="L44" s="16"/>
      <c r="M44" s="16"/>
      <c r="N44" s="16"/>
      <c r="O44" s="16"/>
      <c r="P44" s="16"/>
      <c r="Q44" s="2"/>
      <c r="R44" s="2"/>
      <c r="S44" s="2"/>
      <c r="T44" s="2"/>
      <c r="U44" s="2"/>
      <c r="V44" s="2"/>
    </row>
    <row r="45" spans="1:22" x14ac:dyDescent="0.2">
      <c r="D45" s="1"/>
      <c r="E45" s="1"/>
      <c r="F45" s="1"/>
      <c r="G45" s="1"/>
      <c r="H45" s="1"/>
      <c r="I45" s="1"/>
      <c r="J45" s="2"/>
      <c r="K45" s="24"/>
      <c r="L45" s="16"/>
      <c r="M45" s="16"/>
      <c r="N45" s="16"/>
      <c r="O45" s="16"/>
      <c r="P45" s="16"/>
      <c r="Q45" s="2"/>
      <c r="R45" s="2"/>
      <c r="S45" s="2"/>
      <c r="T45" s="2"/>
      <c r="U45" s="2"/>
      <c r="V45" s="2"/>
    </row>
    <row r="46" spans="1:22" x14ac:dyDescent="0.2">
      <c r="D46" s="1"/>
      <c r="E46" s="1"/>
      <c r="F46" s="1"/>
      <c r="G46" s="1"/>
      <c r="H46" s="1"/>
      <c r="I46" s="1"/>
      <c r="J46" s="2"/>
      <c r="K46" s="24"/>
      <c r="L46" s="16"/>
      <c r="M46" s="16"/>
      <c r="N46" s="16"/>
      <c r="O46" s="16"/>
      <c r="P46" s="16"/>
      <c r="Q46" s="2"/>
      <c r="R46" s="2"/>
      <c r="S46" s="2"/>
      <c r="T46" s="2"/>
      <c r="U46" s="2"/>
      <c r="V46" s="2"/>
    </row>
    <row r="47" spans="1:22" x14ac:dyDescent="0.2">
      <c r="D47" s="1"/>
      <c r="E47" s="1"/>
      <c r="F47" s="1"/>
      <c r="G47" s="1"/>
      <c r="H47" s="1"/>
      <c r="I47" s="1"/>
      <c r="J47" s="2"/>
      <c r="K47" s="24"/>
      <c r="L47" s="16"/>
      <c r="M47" s="16"/>
      <c r="N47" s="16"/>
      <c r="O47" s="16"/>
      <c r="P47" s="16"/>
      <c r="Q47" s="2"/>
      <c r="R47" s="2"/>
      <c r="S47" s="2"/>
      <c r="T47" s="2"/>
      <c r="U47" s="2"/>
      <c r="V47" s="2"/>
    </row>
    <row r="48" spans="1:22" x14ac:dyDescent="0.2">
      <c r="D48" s="1"/>
      <c r="E48" s="1"/>
      <c r="F48" s="1"/>
      <c r="G48" s="1"/>
      <c r="H48" s="1"/>
      <c r="I48" s="1"/>
      <c r="J48" s="2"/>
      <c r="K48" s="24"/>
      <c r="L48" s="16"/>
      <c r="M48" s="16"/>
      <c r="N48" s="16"/>
      <c r="O48" s="16"/>
      <c r="P48" s="16"/>
      <c r="Q48" s="2"/>
      <c r="R48" s="2"/>
      <c r="S48" s="2"/>
      <c r="T48" s="2"/>
      <c r="U48" s="2"/>
      <c r="V48" s="2"/>
    </row>
    <row r="49" spans="10:22" x14ac:dyDescent="0.2">
      <c r="J49" s="2"/>
      <c r="K49" s="24"/>
      <c r="L49" s="16"/>
      <c r="M49" s="16"/>
      <c r="N49" s="16"/>
      <c r="O49" s="16"/>
      <c r="P49" s="16"/>
      <c r="Q49" s="2"/>
      <c r="R49" s="2"/>
      <c r="S49" s="2"/>
      <c r="T49" s="2"/>
      <c r="U49" s="2"/>
      <c r="V49" s="2"/>
    </row>
    <row r="50" spans="10:22" x14ac:dyDescent="0.2">
      <c r="J50" s="2"/>
      <c r="K50" s="24"/>
      <c r="L50" s="16"/>
      <c r="M50" s="16"/>
      <c r="N50" s="16"/>
      <c r="O50" s="16"/>
      <c r="P50" s="16"/>
      <c r="Q50" s="2"/>
      <c r="R50" s="2"/>
      <c r="S50" s="2"/>
      <c r="T50" s="2"/>
      <c r="U50" s="2"/>
      <c r="V50" s="2"/>
    </row>
    <row r="51" spans="10:22" x14ac:dyDescent="0.2">
      <c r="J51" s="2"/>
      <c r="K51" s="30"/>
      <c r="L51" s="2"/>
      <c r="M51" s="2"/>
      <c r="N51" s="2"/>
      <c r="O51" s="2"/>
      <c r="P51" s="2"/>
      <c r="Q51" s="2"/>
      <c r="R51" s="2"/>
      <c r="S51" s="2"/>
      <c r="T51" s="2"/>
      <c r="U51" s="2"/>
      <c r="V51" s="2"/>
    </row>
    <row r="52" spans="10:22" x14ac:dyDescent="0.2">
      <c r="J52" s="2"/>
      <c r="K52" s="30"/>
      <c r="L52" s="2"/>
      <c r="M52" s="2"/>
      <c r="N52" s="2"/>
      <c r="O52" s="2"/>
      <c r="P52" s="2"/>
      <c r="Q52" s="2"/>
      <c r="R52" s="2"/>
      <c r="S52" s="2"/>
      <c r="T52" s="2"/>
      <c r="U52" s="2"/>
      <c r="V52" s="2"/>
    </row>
    <row r="53" spans="10:22" x14ac:dyDescent="0.2">
      <c r="J53" s="2"/>
      <c r="K53" s="30"/>
      <c r="L53" s="2"/>
      <c r="M53" s="2"/>
      <c r="N53" s="2"/>
      <c r="O53" s="2"/>
      <c r="P53" s="2"/>
      <c r="Q53" s="2"/>
      <c r="R53" s="2"/>
      <c r="S53" s="2"/>
      <c r="T53" s="2"/>
      <c r="U53" s="2"/>
      <c r="V53" s="2"/>
    </row>
    <row r="54" spans="10:22" x14ac:dyDescent="0.2">
      <c r="J54" s="2"/>
      <c r="K54" s="30"/>
      <c r="L54" s="2"/>
      <c r="M54" s="2"/>
      <c r="N54" s="2"/>
      <c r="O54" s="2"/>
      <c r="P54" s="2"/>
      <c r="Q54" s="2"/>
      <c r="R54" s="2"/>
      <c r="S54" s="2"/>
      <c r="T54" s="2"/>
      <c r="U54" s="2"/>
      <c r="V54" s="2"/>
    </row>
    <row r="55" spans="10:22" x14ac:dyDescent="0.2">
      <c r="J55" s="2"/>
      <c r="T55" s="2"/>
      <c r="U55" s="2"/>
      <c r="V55" s="2"/>
    </row>
    <row r="56" spans="10:22" x14ac:dyDescent="0.2">
      <c r="J56" s="2"/>
      <c r="T56" s="2"/>
      <c r="U56" s="2"/>
      <c r="V56" s="2"/>
    </row>
    <row r="57" spans="10:22" x14ac:dyDescent="0.2">
      <c r="J57" s="2"/>
      <c r="T57" s="2"/>
      <c r="U57" s="2"/>
      <c r="V57" s="2"/>
    </row>
    <row r="58" spans="10:22" x14ac:dyDescent="0.2">
      <c r="J58" s="2"/>
      <c r="T58" s="2"/>
      <c r="U58" s="2"/>
      <c r="V58" s="2"/>
    </row>
    <row r="59" spans="10:22" x14ac:dyDescent="0.2">
      <c r="J59" s="2"/>
      <c r="T59" s="2"/>
      <c r="U59" s="2"/>
      <c r="V59" s="2"/>
    </row>
    <row r="60" spans="10:22" x14ac:dyDescent="0.2">
      <c r="J60" s="2"/>
      <c r="T60" s="2"/>
      <c r="U60" s="2"/>
      <c r="V60" s="2"/>
    </row>
    <row r="61" spans="10:22" x14ac:dyDescent="0.2">
      <c r="J61" s="2"/>
      <c r="T61" s="2"/>
      <c r="U61" s="2"/>
      <c r="V61" s="2"/>
    </row>
    <row r="62" spans="10:22" x14ac:dyDescent="0.2">
      <c r="J62" s="2"/>
      <c r="T62" s="2"/>
      <c r="U62" s="2"/>
      <c r="V62" s="2"/>
    </row>
    <row r="63" spans="10:22" x14ac:dyDescent="0.2">
      <c r="J63" s="2"/>
      <c r="T63" s="2"/>
      <c r="U63" s="2"/>
      <c r="V63" s="2"/>
    </row>
    <row r="64" spans="10:22" x14ac:dyDescent="0.2">
      <c r="J64" s="2"/>
      <c r="T64" s="2"/>
      <c r="U64" s="2"/>
      <c r="V64" s="2"/>
    </row>
  </sheetData>
  <sheetProtection selectLockedCells="1"/>
  <mergeCells count="72">
    <mergeCell ref="M3:M4"/>
    <mergeCell ref="K12:M12"/>
    <mergeCell ref="A1:S1"/>
    <mergeCell ref="P7:P8"/>
    <mergeCell ref="A8:C8"/>
    <mergeCell ref="I7:I8"/>
    <mergeCell ref="D7:D8"/>
    <mergeCell ref="S7:S8"/>
    <mergeCell ref="O7:O8"/>
    <mergeCell ref="G7:G8"/>
    <mergeCell ref="Q7:Q8"/>
    <mergeCell ref="R7:R8"/>
    <mergeCell ref="N7:N8"/>
    <mergeCell ref="J3:J4"/>
    <mergeCell ref="O3:O4"/>
    <mergeCell ref="G3:I5"/>
    <mergeCell ref="N3:N4"/>
    <mergeCell ref="A19:C19"/>
    <mergeCell ref="D17:D18"/>
    <mergeCell ref="L3:L4"/>
    <mergeCell ref="K3:K4"/>
    <mergeCell ref="A10:C10"/>
    <mergeCell ref="A13:C13"/>
    <mergeCell ref="A9:C9"/>
    <mergeCell ref="H7:H8"/>
    <mergeCell ref="K8:M8"/>
    <mergeCell ref="A11:C11"/>
    <mergeCell ref="A12:C12"/>
    <mergeCell ref="K9:M9"/>
    <mergeCell ref="E7:E8"/>
    <mergeCell ref="F7:F8"/>
    <mergeCell ref="K10:M10"/>
    <mergeCell ref="K11:M11"/>
    <mergeCell ref="H22:H23"/>
    <mergeCell ref="A24:C24"/>
    <mergeCell ref="G22:G23"/>
    <mergeCell ref="A21:B21"/>
    <mergeCell ref="A20:C20"/>
    <mergeCell ref="E22:E23"/>
    <mergeCell ref="F22:F23"/>
    <mergeCell ref="I22:I23"/>
    <mergeCell ref="S14:S15"/>
    <mergeCell ref="K15:M15"/>
    <mergeCell ref="K16:M16"/>
    <mergeCell ref="A15:C15"/>
    <mergeCell ref="E17:E18"/>
    <mergeCell ref="F17:F18"/>
    <mergeCell ref="A17:C18"/>
    <mergeCell ref="A14:C14"/>
    <mergeCell ref="I17:I18"/>
    <mergeCell ref="H17:H18"/>
    <mergeCell ref="G17:G18"/>
    <mergeCell ref="O14:O15"/>
    <mergeCell ref="P14:P15"/>
    <mergeCell ref="Q14:Q15"/>
    <mergeCell ref="R14:R15"/>
    <mergeCell ref="N14:N15"/>
    <mergeCell ref="A38:C38"/>
    <mergeCell ref="D22:D23"/>
    <mergeCell ref="A23:C23"/>
    <mergeCell ref="A28:C28"/>
    <mergeCell ref="D27:D28"/>
    <mergeCell ref="A25:C25"/>
    <mergeCell ref="A26:B26"/>
    <mergeCell ref="A36:C36"/>
    <mergeCell ref="A29:C29"/>
    <mergeCell ref="A30:C30"/>
    <mergeCell ref="A35:C35"/>
    <mergeCell ref="A32:C32"/>
    <mergeCell ref="A33:C33"/>
    <mergeCell ref="A34:C34"/>
    <mergeCell ref="A31:C31"/>
  </mergeCells>
  <phoneticPr fontId="47" type="noConversion"/>
  <pageMargins left="0.75" right="0.75" top="1" bottom="1"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270"/>
  <sheetViews>
    <sheetView workbookViewId="0">
      <pane ySplit="10" topLeftCell="A20" activePane="bottomLeft" state="frozen"/>
      <selection activeCell="S41" sqref="S41"/>
      <selection pane="bottomLeft" activeCell="S41" sqref="S41"/>
    </sheetView>
  </sheetViews>
  <sheetFormatPr defaultRowHeight="12.75" x14ac:dyDescent="0.2"/>
  <cols>
    <col min="1" max="1" width="9.140625" bestFit="1" customWidth="1"/>
    <col min="2" max="2" width="30.5703125" customWidth="1"/>
    <col min="5" max="6" width="11.7109375" customWidth="1"/>
    <col min="7" max="7" width="27.7109375" style="604" customWidth="1"/>
  </cols>
  <sheetData>
    <row r="1" spans="1:8" ht="13.5" thickBot="1" x14ac:dyDescent="0.25"/>
    <row r="2" spans="1:8" ht="12.75" customHeight="1" thickTop="1" x14ac:dyDescent="0.2">
      <c r="B2" s="1017" t="s">
        <v>35</v>
      </c>
      <c r="D2" s="1013" t="s">
        <v>100</v>
      </c>
      <c r="E2" s="1013" t="s">
        <v>101</v>
      </c>
      <c r="F2" s="1013" t="s">
        <v>109</v>
      </c>
    </row>
    <row r="3" spans="1:8" ht="12.75" customHeight="1" thickBot="1" x14ac:dyDescent="0.25">
      <c r="B3" s="1018"/>
      <c r="D3" s="1014"/>
      <c r="E3" s="1014"/>
      <c r="F3" s="1014"/>
    </row>
    <row r="4" spans="1:8" ht="12.75" customHeight="1" thickTop="1" x14ac:dyDescent="0.2">
      <c r="B4" s="1018"/>
      <c r="D4" s="1015">
        <f>COUNTIF(D11:D232,"Yes")</f>
        <v>44</v>
      </c>
      <c r="E4" s="1015">
        <f>COUNTIF(E11:E225,"Yes")</f>
        <v>86</v>
      </c>
      <c r="F4" s="1015">
        <f>COUNTIF(F11:F167, "yes")</f>
        <v>31</v>
      </c>
    </row>
    <row r="5" spans="1:8" ht="12.75" customHeight="1" thickBot="1" x14ac:dyDescent="0.25">
      <c r="B5" s="1018"/>
      <c r="D5" s="1016"/>
      <c r="E5" s="1016"/>
      <c r="F5" s="1016"/>
    </row>
    <row r="6" spans="1:8" ht="12.75" customHeight="1" thickTop="1" x14ac:dyDescent="0.2">
      <c r="B6" s="1019"/>
    </row>
    <row r="7" spans="1:8" ht="12.75" customHeight="1" x14ac:dyDescent="0.2">
      <c r="B7" s="349"/>
    </row>
    <row r="10" spans="1:8" ht="36.950000000000003" customHeight="1" x14ac:dyDescent="0.2">
      <c r="A10" s="314" t="s">
        <v>0</v>
      </c>
      <c r="B10" s="314" t="s">
        <v>97</v>
      </c>
      <c r="C10" s="314" t="s">
        <v>98</v>
      </c>
      <c r="D10" s="314" t="s">
        <v>100</v>
      </c>
      <c r="E10" s="314" t="s">
        <v>101</v>
      </c>
      <c r="F10" s="314" t="s">
        <v>107</v>
      </c>
      <c r="G10" s="314" t="s">
        <v>99</v>
      </c>
      <c r="H10" s="312"/>
    </row>
    <row r="11" spans="1:8" x14ac:dyDescent="0.2">
      <c r="A11" s="648">
        <v>42463</v>
      </c>
      <c r="B11" s="647" t="s">
        <v>403</v>
      </c>
      <c r="C11" s="647" t="s">
        <v>63</v>
      </c>
      <c r="D11" s="647" t="s">
        <v>404</v>
      </c>
      <c r="E11" s="647" t="s">
        <v>404</v>
      </c>
      <c r="F11" s="647" t="s">
        <v>404</v>
      </c>
      <c r="G11" s="652" t="s">
        <v>406</v>
      </c>
    </row>
    <row r="12" spans="1:8" x14ac:dyDescent="0.2">
      <c r="A12" s="648">
        <v>42469</v>
      </c>
      <c r="B12" s="647" t="s">
        <v>407</v>
      </c>
      <c r="C12" s="647" t="s">
        <v>63</v>
      </c>
      <c r="D12" s="647" t="s">
        <v>404</v>
      </c>
      <c r="E12" s="647" t="s">
        <v>404</v>
      </c>
      <c r="F12" s="647" t="s">
        <v>404</v>
      </c>
      <c r="G12" s="652" t="s">
        <v>406</v>
      </c>
    </row>
    <row r="13" spans="1:8" x14ac:dyDescent="0.2">
      <c r="A13" s="648">
        <v>42491</v>
      </c>
      <c r="B13" s="647" t="s">
        <v>419</v>
      </c>
      <c r="C13" s="647" t="s">
        <v>64</v>
      </c>
      <c r="D13" s="647" t="s">
        <v>404</v>
      </c>
      <c r="E13" s="647" t="s">
        <v>404</v>
      </c>
      <c r="F13" s="647" t="s">
        <v>404</v>
      </c>
      <c r="G13" s="652" t="s">
        <v>422</v>
      </c>
    </row>
    <row r="14" spans="1:8" x14ac:dyDescent="0.2">
      <c r="A14" s="648">
        <v>42495</v>
      </c>
      <c r="B14" s="647" t="s">
        <v>419</v>
      </c>
      <c r="C14" s="647" t="s">
        <v>64</v>
      </c>
      <c r="D14" s="647" t="s">
        <v>404</v>
      </c>
      <c r="E14" s="647" t="s">
        <v>404</v>
      </c>
      <c r="F14" s="647" t="s">
        <v>404</v>
      </c>
      <c r="G14" s="652" t="s">
        <v>420</v>
      </c>
    </row>
    <row r="15" spans="1:8" x14ac:dyDescent="0.2">
      <c r="A15" s="648">
        <v>42495</v>
      </c>
      <c r="B15" s="647" t="s">
        <v>419</v>
      </c>
      <c r="C15" s="647" t="s">
        <v>64</v>
      </c>
      <c r="D15" s="647" t="s">
        <v>404</v>
      </c>
      <c r="E15" s="647" t="s">
        <v>404</v>
      </c>
      <c r="F15" s="647" t="s">
        <v>404</v>
      </c>
      <c r="G15" s="652" t="s">
        <v>511</v>
      </c>
    </row>
    <row r="16" spans="1:8" x14ac:dyDescent="0.2">
      <c r="A16" s="648">
        <v>42502</v>
      </c>
      <c r="B16" s="647" t="s">
        <v>424</v>
      </c>
      <c r="C16" s="647" t="s">
        <v>423</v>
      </c>
      <c r="D16" s="647" t="s">
        <v>405</v>
      </c>
      <c r="E16" s="647" t="s">
        <v>404</v>
      </c>
      <c r="F16" s="647" t="s">
        <v>404</v>
      </c>
      <c r="G16" s="652">
        <v>411</v>
      </c>
    </row>
    <row r="17" spans="1:7" x14ac:dyDescent="0.2">
      <c r="A17" s="648">
        <v>42502</v>
      </c>
      <c r="B17" s="647" t="s">
        <v>503</v>
      </c>
      <c r="C17" s="647" t="s">
        <v>447</v>
      </c>
      <c r="D17" s="647" t="s">
        <v>405</v>
      </c>
      <c r="E17" s="647" t="s">
        <v>404</v>
      </c>
      <c r="F17" s="647" t="s">
        <v>404</v>
      </c>
      <c r="G17" s="652" t="s">
        <v>504</v>
      </c>
    </row>
    <row r="18" spans="1:7" x14ac:dyDescent="0.2">
      <c r="A18" s="648">
        <v>42518</v>
      </c>
      <c r="B18" s="647" t="s">
        <v>436</v>
      </c>
      <c r="C18" s="647" t="s">
        <v>65</v>
      </c>
      <c r="D18" s="647" t="s">
        <v>404</v>
      </c>
      <c r="E18" s="647" t="s">
        <v>405</v>
      </c>
      <c r="F18" s="647" t="s">
        <v>404</v>
      </c>
      <c r="G18" s="652" t="s">
        <v>437</v>
      </c>
    </row>
    <row r="19" spans="1:7" x14ac:dyDescent="0.2">
      <c r="A19" s="648">
        <v>42519</v>
      </c>
      <c r="B19" s="647" t="s">
        <v>448</v>
      </c>
      <c r="C19" s="647" t="s">
        <v>447</v>
      </c>
      <c r="D19" s="647" t="s">
        <v>405</v>
      </c>
      <c r="E19" s="647" t="s">
        <v>404</v>
      </c>
      <c r="F19" s="647" t="s">
        <v>404</v>
      </c>
      <c r="G19" s="652">
        <v>461</v>
      </c>
    </row>
    <row r="20" spans="1:7" x14ac:dyDescent="0.2">
      <c r="A20" s="648">
        <v>42519</v>
      </c>
      <c r="B20" s="647" t="s">
        <v>448</v>
      </c>
      <c r="C20" s="647" t="s">
        <v>447</v>
      </c>
      <c r="D20" s="647" t="s">
        <v>405</v>
      </c>
      <c r="E20" s="647" t="s">
        <v>404</v>
      </c>
      <c r="F20" s="647" t="s">
        <v>404</v>
      </c>
      <c r="G20" s="652" t="s">
        <v>510</v>
      </c>
    </row>
    <row r="21" spans="1:7" x14ac:dyDescent="0.2">
      <c r="A21" s="648">
        <v>42521</v>
      </c>
      <c r="B21" s="647" t="s">
        <v>505</v>
      </c>
      <c r="C21" s="647" t="s">
        <v>62</v>
      </c>
      <c r="D21" s="647" t="s">
        <v>404</v>
      </c>
      <c r="E21" s="647" t="s">
        <v>404</v>
      </c>
      <c r="F21" s="647" t="s">
        <v>404</v>
      </c>
      <c r="G21" s="652" t="s">
        <v>506</v>
      </c>
    </row>
    <row r="22" spans="1:7" x14ac:dyDescent="0.2">
      <c r="A22" s="648">
        <v>42525</v>
      </c>
      <c r="B22" s="647" t="s">
        <v>436</v>
      </c>
      <c r="C22" s="647" t="s">
        <v>65</v>
      </c>
      <c r="D22" s="647" t="s">
        <v>405</v>
      </c>
      <c r="E22" s="647" t="s">
        <v>404</v>
      </c>
      <c r="F22" s="647" t="s">
        <v>404</v>
      </c>
      <c r="G22" s="652" t="s">
        <v>492</v>
      </c>
    </row>
    <row r="23" spans="1:7" x14ac:dyDescent="0.2">
      <c r="A23" s="648">
        <v>42527</v>
      </c>
      <c r="B23" s="647" t="s">
        <v>455</v>
      </c>
      <c r="C23" s="647" t="s">
        <v>64</v>
      </c>
      <c r="D23" s="647" t="s">
        <v>404</v>
      </c>
      <c r="E23" s="647" t="s">
        <v>405</v>
      </c>
      <c r="F23" s="647" t="s">
        <v>404</v>
      </c>
      <c r="G23" s="652" t="s">
        <v>456</v>
      </c>
    </row>
    <row r="24" spans="1:7" x14ac:dyDescent="0.2">
      <c r="A24" s="648">
        <v>42527</v>
      </c>
      <c r="B24" s="647" t="s">
        <v>507</v>
      </c>
      <c r="C24" s="647" t="s">
        <v>64</v>
      </c>
      <c r="D24" s="647" t="s">
        <v>404</v>
      </c>
      <c r="E24" s="647" t="s">
        <v>404</v>
      </c>
      <c r="F24" s="647" t="s">
        <v>404</v>
      </c>
      <c r="G24" s="652" t="s">
        <v>508</v>
      </c>
    </row>
    <row r="25" spans="1:7" x14ac:dyDescent="0.2">
      <c r="A25" s="648">
        <v>42529</v>
      </c>
      <c r="B25" s="647" t="s">
        <v>477</v>
      </c>
      <c r="C25" s="647" t="s">
        <v>64</v>
      </c>
      <c r="D25" s="647" t="s">
        <v>404</v>
      </c>
      <c r="E25" s="647" t="s">
        <v>404</v>
      </c>
      <c r="F25" s="647" t="s">
        <v>404</v>
      </c>
      <c r="G25" s="652" t="s">
        <v>422</v>
      </c>
    </row>
    <row r="26" spans="1:7" x14ac:dyDescent="0.2">
      <c r="A26" s="648">
        <v>42538</v>
      </c>
      <c r="B26" s="647" t="s">
        <v>467</v>
      </c>
      <c r="C26" s="647" t="s">
        <v>64</v>
      </c>
      <c r="D26" s="647" t="s">
        <v>405</v>
      </c>
      <c r="E26" s="647" t="s">
        <v>404</v>
      </c>
      <c r="F26" s="647" t="s">
        <v>404</v>
      </c>
      <c r="G26" s="652" t="s">
        <v>466</v>
      </c>
    </row>
    <row r="27" spans="1:7" x14ac:dyDescent="0.2">
      <c r="A27" s="650">
        <v>42539</v>
      </c>
      <c r="B27" s="647" t="s">
        <v>468</v>
      </c>
      <c r="C27" s="647" t="s">
        <v>64</v>
      </c>
      <c r="D27" s="647" t="s">
        <v>404</v>
      </c>
      <c r="E27" s="647" t="s">
        <v>405</v>
      </c>
      <c r="F27" s="647" t="s">
        <v>404</v>
      </c>
      <c r="G27" s="652" t="s">
        <v>466</v>
      </c>
    </row>
    <row r="28" spans="1:7" x14ac:dyDescent="0.2">
      <c r="A28" s="648">
        <v>42539</v>
      </c>
      <c r="B28" s="647" t="s">
        <v>407</v>
      </c>
      <c r="C28" s="647" t="s">
        <v>63</v>
      </c>
      <c r="D28" s="647" t="s">
        <v>404</v>
      </c>
      <c r="E28" s="647" t="s">
        <v>405</v>
      </c>
      <c r="F28" s="647" t="s">
        <v>404</v>
      </c>
      <c r="G28" s="652" t="s">
        <v>406</v>
      </c>
    </row>
    <row r="29" spans="1:7" x14ac:dyDescent="0.2">
      <c r="A29" s="648">
        <v>42539</v>
      </c>
      <c r="B29" s="647" t="s">
        <v>468</v>
      </c>
      <c r="C29" s="647" t="s">
        <v>64</v>
      </c>
      <c r="D29" s="647" t="s">
        <v>404</v>
      </c>
      <c r="E29" s="647" t="s">
        <v>405</v>
      </c>
      <c r="F29" s="647" t="s">
        <v>404</v>
      </c>
      <c r="G29" s="652" t="s">
        <v>466</v>
      </c>
    </row>
    <row r="30" spans="1:7" x14ac:dyDescent="0.2">
      <c r="A30" s="648">
        <v>42540</v>
      </c>
      <c r="B30" s="647" t="s">
        <v>469</v>
      </c>
      <c r="C30" s="647" t="s">
        <v>63</v>
      </c>
      <c r="D30" s="647" t="s">
        <v>404</v>
      </c>
      <c r="E30" s="647" t="s">
        <v>405</v>
      </c>
      <c r="F30" s="647" t="s">
        <v>404</v>
      </c>
      <c r="G30" s="652" t="s">
        <v>406</v>
      </c>
    </row>
    <row r="31" spans="1:7" x14ac:dyDescent="0.2">
      <c r="A31" s="648">
        <v>42540</v>
      </c>
      <c r="B31" s="647" t="s">
        <v>475</v>
      </c>
      <c r="C31" s="647" t="s">
        <v>65</v>
      </c>
      <c r="D31" s="647" t="s">
        <v>404</v>
      </c>
      <c r="E31" s="647" t="s">
        <v>405</v>
      </c>
      <c r="F31" s="647" t="s">
        <v>404</v>
      </c>
      <c r="G31" s="652" t="s">
        <v>476</v>
      </c>
    </row>
    <row r="32" spans="1:7" x14ac:dyDescent="0.2">
      <c r="A32" s="648">
        <v>42540</v>
      </c>
      <c r="B32" s="647" t="s">
        <v>477</v>
      </c>
      <c r="C32" s="647" t="s">
        <v>64</v>
      </c>
      <c r="D32" s="647" t="s">
        <v>404</v>
      </c>
      <c r="E32" s="647" t="s">
        <v>405</v>
      </c>
      <c r="F32" s="647" t="s">
        <v>404</v>
      </c>
      <c r="G32" s="652" t="s">
        <v>466</v>
      </c>
    </row>
    <row r="33" spans="1:7" x14ac:dyDescent="0.2">
      <c r="A33" s="648">
        <v>42540</v>
      </c>
      <c r="B33" s="647" t="s">
        <v>509</v>
      </c>
      <c r="C33" s="647" t="s">
        <v>63</v>
      </c>
      <c r="D33" s="647" t="s">
        <v>404</v>
      </c>
      <c r="E33" s="647" t="s">
        <v>405</v>
      </c>
      <c r="F33" s="647" t="s">
        <v>404</v>
      </c>
      <c r="G33" s="652" t="s">
        <v>406</v>
      </c>
    </row>
    <row r="34" spans="1:7" x14ac:dyDescent="0.2">
      <c r="A34" s="648">
        <v>42540</v>
      </c>
      <c r="B34" s="647" t="s">
        <v>475</v>
      </c>
      <c r="C34" s="647" t="s">
        <v>65</v>
      </c>
      <c r="D34" s="647" t="s">
        <v>404</v>
      </c>
      <c r="E34" s="647" t="s">
        <v>405</v>
      </c>
      <c r="F34" s="647" t="s">
        <v>404</v>
      </c>
      <c r="G34" s="652" t="s">
        <v>512</v>
      </c>
    </row>
    <row r="35" spans="1:7" x14ac:dyDescent="0.2">
      <c r="A35" s="648">
        <v>42540</v>
      </c>
      <c r="B35" s="647" t="s">
        <v>477</v>
      </c>
      <c r="C35" s="647" t="s">
        <v>64</v>
      </c>
      <c r="D35" s="647" t="s">
        <v>404</v>
      </c>
      <c r="E35" s="647" t="s">
        <v>405</v>
      </c>
      <c r="F35" s="647" t="s">
        <v>404</v>
      </c>
      <c r="G35" s="652" t="s">
        <v>466</v>
      </c>
    </row>
    <row r="36" spans="1:7" x14ac:dyDescent="0.2">
      <c r="A36" s="648">
        <v>42542</v>
      </c>
      <c r="B36" s="647" t="s">
        <v>478</v>
      </c>
      <c r="C36" s="647" t="s">
        <v>64</v>
      </c>
      <c r="D36" s="647" t="s">
        <v>405</v>
      </c>
      <c r="E36" s="647" t="s">
        <v>404</v>
      </c>
      <c r="F36" s="647" t="s">
        <v>404</v>
      </c>
      <c r="G36" s="652" t="s">
        <v>422</v>
      </c>
    </row>
    <row r="37" spans="1:7" x14ac:dyDescent="0.2">
      <c r="A37" s="648">
        <v>42542</v>
      </c>
      <c r="B37" s="647" t="s">
        <v>478</v>
      </c>
      <c r="C37" s="647" t="s">
        <v>64</v>
      </c>
      <c r="D37" s="647" t="s">
        <v>405</v>
      </c>
      <c r="E37" s="647" t="s">
        <v>404</v>
      </c>
      <c r="F37" s="647" t="s">
        <v>404</v>
      </c>
      <c r="G37" s="652" t="s">
        <v>422</v>
      </c>
    </row>
    <row r="38" spans="1:7" x14ac:dyDescent="0.2">
      <c r="A38" s="648">
        <v>42543</v>
      </c>
      <c r="B38" s="647" t="s">
        <v>486</v>
      </c>
      <c r="C38" s="647" t="s">
        <v>62</v>
      </c>
      <c r="D38" s="647" t="s">
        <v>404</v>
      </c>
      <c r="E38" s="647" t="s">
        <v>404</v>
      </c>
      <c r="F38" s="647" t="s">
        <v>404</v>
      </c>
      <c r="G38" s="652" t="s">
        <v>487</v>
      </c>
    </row>
    <row r="39" spans="1:7" x14ac:dyDescent="0.2">
      <c r="A39" s="648">
        <v>42543</v>
      </c>
      <c r="B39" s="647" t="s">
        <v>488</v>
      </c>
      <c r="C39" s="647" t="s">
        <v>62</v>
      </c>
      <c r="D39" s="647" t="s">
        <v>405</v>
      </c>
      <c r="E39" s="647" t="s">
        <v>404</v>
      </c>
      <c r="F39" s="647" t="s">
        <v>404</v>
      </c>
      <c r="G39" s="652" t="s">
        <v>487</v>
      </c>
    </row>
    <row r="40" spans="1:7" x14ac:dyDescent="0.2">
      <c r="A40" s="648">
        <v>42544</v>
      </c>
      <c r="B40" s="647" t="s">
        <v>484</v>
      </c>
      <c r="C40" s="647" t="s">
        <v>64</v>
      </c>
      <c r="D40" s="647" t="s">
        <v>404</v>
      </c>
      <c r="E40" s="647" t="s">
        <v>405</v>
      </c>
      <c r="F40" s="647" t="s">
        <v>404</v>
      </c>
      <c r="G40" s="652" t="s">
        <v>485</v>
      </c>
    </row>
    <row r="41" spans="1:7" x14ac:dyDescent="0.2">
      <c r="A41" s="648">
        <v>42546</v>
      </c>
      <c r="B41" s="647" t="s">
        <v>479</v>
      </c>
      <c r="C41" s="647" t="s">
        <v>64</v>
      </c>
      <c r="D41" s="647" t="s">
        <v>405</v>
      </c>
      <c r="E41" s="647" t="s">
        <v>404</v>
      </c>
      <c r="F41" s="647" t="s">
        <v>404</v>
      </c>
      <c r="G41" s="652" t="s">
        <v>466</v>
      </c>
    </row>
    <row r="42" spans="1:7" x14ac:dyDescent="0.2">
      <c r="A42" s="648">
        <v>42546</v>
      </c>
      <c r="B42" s="647" t="s">
        <v>480</v>
      </c>
      <c r="C42" s="647" t="s">
        <v>64</v>
      </c>
      <c r="D42" s="647" t="s">
        <v>404</v>
      </c>
      <c r="E42" s="647" t="s">
        <v>405</v>
      </c>
      <c r="F42" s="647" t="s">
        <v>404</v>
      </c>
      <c r="G42" s="652" t="s">
        <v>466</v>
      </c>
    </row>
    <row r="43" spans="1:7" x14ac:dyDescent="0.2">
      <c r="A43" s="648">
        <v>42546</v>
      </c>
      <c r="B43" s="647" t="s">
        <v>479</v>
      </c>
      <c r="C43" s="647" t="s">
        <v>64</v>
      </c>
      <c r="D43" s="647" t="s">
        <v>405</v>
      </c>
      <c r="E43" s="647" t="s">
        <v>404</v>
      </c>
      <c r="F43" s="647" t="s">
        <v>404</v>
      </c>
      <c r="G43" s="652" t="s">
        <v>466</v>
      </c>
    </row>
    <row r="44" spans="1:7" x14ac:dyDescent="0.2">
      <c r="A44" s="648">
        <v>42546</v>
      </c>
      <c r="B44" s="647" t="s">
        <v>513</v>
      </c>
      <c r="C44" s="647" t="s">
        <v>64</v>
      </c>
      <c r="D44" s="647" t="s">
        <v>404</v>
      </c>
      <c r="E44" s="647" t="s">
        <v>405</v>
      </c>
      <c r="F44" s="647" t="s">
        <v>404</v>
      </c>
      <c r="G44" s="652" t="s">
        <v>466</v>
      </c>
    </row>
    <row r="45" spans="1:7" x14ac:dyDescent="0.2">
      <c r="A45" s="648">
        <v>42547</v>
      </c>
      <c r="B45" s="647" t="s">
        <v>514</v>
      </c>
      <c r="C45" s="647" t="s">
        <v>64</v>
      </c>
      <c r="D45" s="647" t="s">
        <v>405</v>
      </c>
      <c r="E45" s="647" t="s">
        <v>404</v>
      </c>
      <c r="F45" s="647" t="s">
        <v>404</v>
      </c>
      <c r="G45" s="652" t="s">
        <v>466</v>
      </c>
    </row>
    <row r="46" spans="1:7" x14ac:dyDescent="0.2">
      <c r="A46" s="648">
        <v>42548</v>
      </c>
      <c r="B46" s="647" t="s">
        <v>838</v>
      </c>
      <c r="C46" s="647" t="s">
        <v>66</v>
      </c>
      <c r="D46" s="647" t="s">
        <v>405</v>
      </c>
      <c r="E46" s="647" t="s">
        <v>404</v>
      </c>
      <c r="F46" s="647" t="s">
        <v>404</v>
      </c>
      <c r="G46" s="652" t="s">
        <v>839</v>
      </c>
    </row>
    <row r="47" spans="1:7" x14ac:dyDescent="0.2">
      <c r="A47" s="648">
        <v>42549</v>
      </c>
      <c r="B47" s="647" t="s">
        <v>482</v>
      </c>
      <c r="C47" s="647" t="s">
        <v>65</v>
      </c>
      <c r="D47" s="647" t="s">
        <v>404</v>
      </c>
      <c r="E47" s="647" t="s">
        <v>405</v>
      </c>
      <c r="F47" s="647" t="s">
        <v>404</v>
      </c>
      <c r="G47" s="652" t="s">
        <v>483</v>
      </c>
    </row>
    <row r="48" spans="1:7" x14ac:dyDescent="0.2">
      <c r="A48" s="648">
        <v>42550</v>
      </c>
      <c r="B48" s="649" t="s">
        <v>477</v>
      </c>
      <c r="C48" s="649" t="s">
        <v>64</v>
      </c>
      <c r="D48" s="649" t="s">
        <v>404</v>
      </c>
      <c r="E48" s="649" t="s">
        <v>405</v>
      </c>
      <c r="F48" s="649" t="s">
        <v>404</v>
      </c>
      <c r="G48" s="651" t="s">
        <v>422</v>
      </c>
    </row>
    <row r="49" spans="1:7" x14ac:dyDescent="0.2">
      <c r="A49" s="560">
        <v>42552</v>
      </c>
      <c r="B49" s="507" t="s">
        <v>489</v>
      </c>
      <c r="C49" s="507" t="s">
        <v>447</v>
      </c>
      <c r="D49" s="507" t="s">
        <v>405</v>
      </c>
      <c r="E49" s="507" t="s">
        <v>404</v>
      </c>
      <c r="F49" s="507" t="s">
        <v>404</v>
      </c>
      <c r="G49" s="524" t="s">
        <v>490</v>
      </c>
    </row>
    <row r="50" spans="1:7" x14ac:dyDescent="0.2">
      <c r="A50" s="560">
        <v>42552</v>
      </c>
      <c r="B50" s="507" t="s">
        <v>480</v>
      </c>
      <c r="C50" s="507" t="s">
        <v>64</v>
      </c>
      <c r="D50" s="507" t="s">
        <v>404</v>
      </c>
      <c r="E50" s="507" t="s">
        <v>405</v>
      </c>
      <c r="F50" s="507" t="s">
        <v>404</v>
      </c>
      <c r="G50" s="524" t="s">
        <v>466</v>
      </c>
    </row>
    <row r="51" spans="1:7" x14ac:dyDescent="0.2">
      <c r="A51" s="560">
        <v>42552</v>
      </c>
      <c r="B51" s="507" t="s">
        <v>491</v>
      </c>
      <c r="C51" s="507" t="s">
        <v>65</v>
      </c>
      <c r="D51" s="507" t="s">
        <v>404</v>
      </c>
      <c r="E51" s="507" t="s">
        <v>405</v>
      </c>
      <c r="F51" s="507" t="s">
        <v>404</v>
      </c>
      <c r="G51" s="524" t="s">
        <v>492</v>
      </c>
    </row>
    <row r="52" spans="1:7" x14ac:dyDescent="0.2">
      <c r="A52" s="560">
        <v>42553</v>
      </c>
      <c r="B52" s="507" t="s">
        <v>495</v>
      </c>
      <c r="C52" s="507" t="s">
        <v>64</v>
      </c>
      <c r="D52" s="507" t="s">
        <v>404</v>
      </c>
      <c r="E52" s="507" t="s">
        <v>405</v>
      </c>
      <c r="F52" s="507" t="s">
        <v>404</v>
      </c>
      <c r="G52" s="524" t="s">
        <v>466</v>
      </c>
    </row>
    <row r="53" spans="1:7" x14ac:dyDescent="0.2">
      <c r="A53" s="560">
        <v>42553</v>
      </c>
      <c r="B53" s="561" t="s">
        <v>477</v>
      </c>
      <c r="C53" s="561" t="s">
        <v>64</v>
      </c>
      <c r="D53" s="561" t="s">
        <v>404</v>
      </c>
      <c r="E53" s="561" t="s">
        <v>405</v>
      </c>
      <c r="F53" s="561" t="s">
        <v>404</v>
      </c>
      <c r="G53" s="562" t="s">
        <v>483</v>
      </c>
    </row>
    <row r="54" spans="1:7" x14ac:dyDescent="0.2">
      <c r="A54" s="560">
        <v>42553</v>
      </c>
      <c r="B54" s="561" t="s">
        <v>836</v>
      </c>
      <c r="C54" s="561" t="s">
        <v>66</v>
      </c>
      <c r="D54" s="561" t="s">
        <v>405</v>
      </c>
      <c r="E54" s="561" t="s">
        <v>404</v>
      </c>
      <c r="F54" s="561" t="s">
        <v>404</v>
      </c>
      <c r="G54" s="562" t="s">
        <v>837</v>
      </c>
    </row>
    <row r="55" spans="1:7" x14ac:dyDescent="0.2">
      <c r="A55" s="560">
        <v>42553</v>
      </c>
      <c r="B55" s="561" t="s">
        <v>477</v>
      </c>
      <c r="C55" s="561" t="s">
        <v>64</v>
      </c>
      <c r="D55" s="561" t="s">
        <v>404</v>
      </c>
      <c r="E55" s="561" t="s">
        <v>405</v>
      </c>
      <c r="F55" s="561" t="s">
        <v>404</v>
      </c>
      <c r="G55" s="562" t="s">
        <v>483</v>
      </c>
    </row>
    <row r="56" spans="1:7" x14ac:dyDescent="0.2">
      <c r="A56" s="560">
        <v>42553</v>
      </c>
      <c r="B56" s="561" t="s">
        <v>477</v>
      </c>
      <c r="C56" s="561" t="s">
        <v>64</v>
      </c>
      <c r="D56" s="561" t="s">
        <v>404</v>
      </c>
      <c r="E56" s="561" t="s">
        <v>404</v>
      </c>
      <c r="F56" s="561" t="s">
        <v>404</v>
      </c>
      <c r="G56" s="562" t="s">
        <v>483</v>
      </c>
    </row>
    <row r="57" spans="1:7" x14ac:dyDescent="0.2">
      <c r="A57" s="560">
        <v>42554</v>
      </c>
      <c r="B57" s="561" t="s">
        <v>836</v>
      </c>
      <c r="C57" s="561" t="s">
        <v>66</v>
      </c>
      <c r="D57" s="561" t="s">
        <v>405</v>
      </c>
      <c r="E57" s="561" t="s">
        <v>404</v>
      </c>
      <c r="F57" s="561" t="s">
        <v>404</v>
      </c>
      <c r="G57" s="562" t="s">
        <v>837</v>
      </c>
    </row>
    <row r="58" spans="1:7" x14ac:dyDescent="0.2">
      <c r="A58" s="560">
        <v>42554</v>
      </c>
      <c r="B58" s="561" t="s">
        <v>836</v>
      </c>
      <c r="C58" s="561" t="s">
        <v>66</v>
      </c>
      <c r="D58" s="561" t="s">
        <v>405</v>
      </c>
      <c r="E58" s="561" t="s">
        <v>404</v>
      </c>
      <c r="F58" s="561" t="s">
        <v>404</v>
      </c>
      <c r="G58" s="562" t="s">
        <v>837</v>
      </c>
    </row>
    <row r="59" spans="1:7" x14ac:dyDescent="0.2">
      <c r="A59" s="560">
        <v>42554</v>
      </c>
      <c r="B59" s="561" t="s">
        <v>477</v>
      </c>
      <c r="C59" s="561" t="s">
        <v>64</v>
      </c>
      <c r="D59" s="561" t="s">
        <v>404</v>
      </c>
      <c r="E59" s="561" t="s">
        <v>405</v>
      </c>
      <c r="F59" s="561" t="s">
        <v>404</v>
      </c>
      <c r="G59" s="562" t="s">
        <v>466</v>
      </c>
    </row>
    <row r="60" spans="1:7" x14ac:dyDescent="0.2">
      <c r="A60" s="560">
        <v>42554</v>
      </c>
      <c r="B60" s="561" t="s">
        <v>515</v>
      </c>
      <c r="C60" s="561" t="s">
        <v>64</v>
      </c>
      <c r="D60" s="561" t="s">
        <v>404</v>
      </c>
      <c r="E60" s="561" t="s">
        <v>405</v>
      </c>
      <c r="F60" s="561" t="s">
        <v>404</v>
      </c>
      <c r="G60" s="562" t="s">
        <v>466</v>
      </c>
    </row>
    <row r="61" spans="1:7" x14ac:dyDescent="0.2">
      <c r="A61" s="560">
        <v>42555</v>
      </c>
      <c r="B61" s="561" t="s">
        <v>516</v>
      </c>
      <c r="C61" s="561" t="s">
        <v>64</v>
      </c>
      <c r="D61" s="561" t="s">
        <v>404</v>
      </c>
      <c r="E61" s="561" t="s">
        <v>404</v>
      </c>
      <c r="F61" s="561" t="s">
        <v>404</v>
      </c>
      <c r="G61" s="562" t="s">
        <v>517</v>
      </c>
    </row>
    <row r="62" spans="1:7" x14ac:dyDescent="0.2">
      <c r="A62" s="560">
        <v>42555</v>
      </c>
      <c r="B62" s="561" t="s">
        <v>516</v>
      </c>
      <c r="C62" s="561" t="s">
        <v>64</v>
      </c>
      <c r="D62" s="313" t="s">
        <v>404</v>
      </c>
      <c r="E62" s="313" t="s">
        <v>404</v>
      </c>
      <c r="F62" s="561" t="s">
        <v>404</v>
      </c>
      <c r="G62" s="562" t="s">
        <v>517</v>
      </c>
    </row>
    <row r="63" spans="1:7" x14ac:dyDescent="0.2">
      <c r="A63" s="560">
        <v>42555</v>
      </c>
      <c r="B63" s="561" t="s">
        <v>516</v>
      </c>
      <c r="C63" s="561" t="s">
        <v>64</v>
      </c>
      <c r="D63" s="313" t="s">
        <v>404</v>
      </c>
      <c r="E63" s="313" t="s">
        <v>404</v>
      </c>
      <c r="F63" s="561" t="s">
        <v>404</v>
      </c>
      <c r="G63" s="562" t="s">
        <v>517</v>
      </c>
    </row>
    <row r="64" spans="1:7" x14ac:dyDescent="0.2">
      <c r="A64" s="414">
        <v>42555</v>
      </c>
      <c r="B64" s="313" t="s">
        <v>477</v>
      </c>
      <c r="C64" s="313" t="s">
        <v>64</v>
      </c>
      <c r="D64" s="313" t="s">
        <v>404</v>
      </c>
      <c r="E64" s="313" t="s">
        <v>405</v>
      </c>
      <c r="F64" s="313" t="s">
        <v>404</v>
      </c>
      <c r="G64" s="562" t="s">
        <v>466</v>
      </c>
    </row>
    <row r="65" spans="1:7" x14ac:dyDescent="0.2">
      <c r="A65" s="560">
        <v>42555</v>
      </c>
      <c r="B65" s="313" t="s">
        <v>518</v>
      </c>
      <c r="C65" s="313" t="s">
        <v>66</v>
      </c>
      <c r="D65" s="313" t="s">
        <v>404</v>
      </c>
      <c r="E65" s="313" t="s">
        <v>405</v>
      </c>
      <c r="F65" s="313" t="s">
        <v>404</v>
      </c>
      <c r="G65" s="562" t="s">
        <v>519</v>
      </c>
    </row>
    <row r="66" spans="1:7" x14ac:dyDescent="0.2">
      <c r="A66" s="414">
        <v>42555</v>
      </c>
      <c r="B66" s="313" t="s">
        <v>520</v>
      </c>
      <c r="C66" s="313" t="s">
        <v>447</v>
      </c>
      <c r="D66" s="313" t="s">
        <v>405</v>
      </c>
      <c r="E66" s="313" t="s">
        <v>404</v>
      </c>
      <c r="F66" s="313" t="s">
        <v>404</v>
      </c>
      <c r="G66" s="562" t="s">
        <v>521</v>
      </c>
    </row>
    <row r="67" spans="1:7" x14ac:dyDescent="0.2">
      <c r="A67" s="414">
        <v>42555</v>
      </c>
      <c r="B67" s="313" t="s">
        <v>522</v>
      </c>
      <c r="C67" s="313" t="s">
        <v>61</v>
      </c>
      <c r="D67" s="313" t="s">
        <v>404</v>
      </c>
      <c r="E67" s="313" t="s">
        <v>405</v>
      </c>
      <c r="F67" s="313" t="s">
        <v>404</v>
      </c>
      <c r="G67" s="562" t="s">
        <v>523</v>
      </c>
    </row>
    <row r="68" spans="1:7" x14ac:dyDescent="0.2">
      <c r="A68" s="414">
        <v>42556</v>
      </c>
      <c r="B68" s="313" t="s">
        <v>524</v>
      </c>
      <c r="C68" s="313" t="s">
        <v>64</v>
      </c>
      <c r="D68" s="313" t="s">
        <v>404</v>
      </c>
      <c r="E68" s="313" t="s">
        <v>405</v>
      </c>
      <c r="F68" s="313" t="s">
        <v>404</v>
      </c>
      <c r="G68" s="562" t="s">
        <v>422</v>
      </c>
    </row>
    <row r="69" spans="1:7" x14ac:dyDescent="0.2">
      <c r="A69" s="414">
        <v>42556</v>
      </c>
      <c r="B69" s="313" t="s">
        <v>419</v>
      </c>
      <c r="C69" s="313" t="s">
        <v>64</v>
      </c>
      <c r="D69" s="313" t="s">
        <v>404</v>
      </c>
      <c r="E69" s="313" t="s">
        <v>405</v>
      </c>
      <c r="F69" s="313" t="s">
        <v>404</v>
      </c>
      <c r="G69" s="562" t="s">
        <v>422</v>
      </c>
    </row>
    <row r="70" spans="1:7" x14ac:dyDescent="0.2">
      <c r="A70" s="560">
        <v>42558</v>
      </c>
      <c r="B70" s="561" t="s">
        <v>840</v>
      </c>
      <c r="C70" s="561" t="s">
        <v>66</v>
      </c>
      <c r="D70" s="561" t="s">
        <v>404</v>
      </c>
      <c r="E70" s="561" t="s">
        <v>405</v>
      </c>
      <c r="F70" s="561" t="s">
        <v>404</v>
      </c>
      <c r="G70" s="562" t="s">
        <v>841</v>
      </c>
    </row>
    <row r="71" spans="1:7" x14ac:dyDescent="0.2">
      <c r="A71" s="414">
        <v>42559</v>
      </c>
      <c r="B71" s="313" t="s">
        <v>477</v>
      </c>
      <c r="C71" s="313" t="s">
        <v>64</v>
      </c>
      <c r="D71" s="313" t="s">
        <v>404</v>
      </c>
      <c r="E71" s="313" t="s">
        <v>405</v>
      </c>
      <c r="F71" s="313" t="s">
        <v>404</v>
      </c>
      <c r="G71" s="562" t="s">
        <v>483</v>
      </c>
    </row>
    <row r="72" spans="1:7" x14ac:dyDescent="0.2">
      <c r="A72" s="560">
        <v>42563</v>
      </c>
      <c r="B72" s="561" t="s">
        <v>525</v>
      </c>
      <c r="C72" s="561" t="s">
        <v>63</v>
      </c>
      <c r="D72" s="561" t="s">
        <v>404</v>
      </c>
      <c r="E72" s="561" t="s">
        <v>404</v>
      </c>
      <c r="F72" s="561" t="s">
        <v>404</v>
      </c>
      <c r="G72" s="562" t="s">
        <v>406</v>
      </c>
    </row>
    <row r="73" spans="1:7" x14ac:dyDescent="0.2">
      <c r="A73" s="560">
        <v>42564</v>
      </c>
      <c r="B73" s="561" t="s">
        <v>526</v>
      </c>
      <c r="C73" s="561" t="s">
        <v>65</v>
      </c>
      <c r="D73" s="561" t="s">
        <v>405</v>
      </c>
      <c r="E73" s="561" t="s">
        <v>404</v>
      </c>
      <c r="F73" s="561" t="s">
        <v>404</v>
      </c>
      <c r="G73" s="562" t="s">
        <v>437</v>
      </c>
    </row>
    <row r="74" spans="1:7" x14ac:dyDescent="0.2">
      <c r="A74" s="560">
        <v>42564</v>
      </c>
      <c r="B74" s="561" t="s">
        <v>527</v>
      </c>
      <c r="C74" s="561" t="s">
        <v>64</v>
      </c>
      <c r="D74" s="561" t="s">
        <v>404</v>
      </c>
      <c r="E74" s="561" t="s">
        <v>405</v>
      </c>
      <c r="F74" s="561" t="s">
        <v>404</v>
      </c>
      <c r="G74" s="562" t="s">
        <v>422</v>
      </c>
    </row>
    <row r="75" spans="1:7" x14ac:dyDescent="0.2">
      <c r="A75" s="414">
        <v>42565</v>
      </c>
      <c r="B75" s="313" t="s">
        <v>529</v>
      </c>
      <c r="C75" s="313" t="s">
        <v>63</v>
      </c>
      <c r="D75" s="313" t="s">
        <v>405</v>
      </c>
      <c r="E75" s="313" t="s">
        <v>404</v>
      </c>
      <c r="F75" s="313" t="s">
        <v>404</v>
      </c>
      <c r="G75" s="562" t="s">
        <v>528</v>
      </c>
    </row>
    <row r="76" spans="1:7" x14ac:dyDescent="0.2">
      <c r="A76" s="560">
        <v>42566</v>
      </c>
      <c r="B76" s="561" t="s">
        <v>848</v>
      </c>
      <c r="C76" s="561" t="s">
        <v>66</v>
      </c>
      <c r="D76" s="561" t="s">
        <v>405</v>
      </c>
      <c r="E76" s="561" t="s">
        <v>404</v>
      </c>
      <c r="F76" s="561" t="s">
        <v>404</v>
      </c>
      <c r="G76" s="562" t="s">
        <v>839</v>
      </c>
    </row>
    <row r="77" spans="1:7" x14ac:dyDescent="0.2">
      <c r="A77" s="414">
        <v>42566</v>
      </c>
      <c r="B77" s="313" t="s">
        <v>491</v>
      </c>
      <c r="C77" s="313" t="s">
        <v>65</v>
      </c>
      <c r="D77" s="313" t="s">
        <v>404</v>
      </c>
      <c r="E77" s="313" t="s">
        <v>405</v>
      </c>
      <c r="F77" s="313" t="s">
        <v>404</v>
      </c>
      <c r="G77" s="562" t="s">
        <v>492</v>
      </c>
    </row>
    <row r="78" spans="1:7" x14ac:dyDescent="0.2">
      <c r="A78" s="560">
        <v>42567</v>
      </c>
      <c r="B78" s="561" t="s">
        <v>842</v>
      </c>
      <c r="C78" s="561" t="s">
        <v>66</v>
      </c>
      <c r="D78" s="561" t="s">
        <v>404</v>
      </c>
      <c r="E78" s="561" t="s">
        <v>405</v>
      </c>
      <c r="F78" s="561" t="s">
        <v>404</v>
      </c>
      <c r="G78" s="562" t="s">
        <v>487</v>
      </c>
    </row>
    <row r="79" spans="1:7" x14ac:dyDescent="0.2">
      <c r="A79" s="560">
        <v>42567</v>
      </c>
      <c r="B79" s="561" t="s">
        <v>540</v>
      </c>
      <c r="C79" s="561" t="s">
        <v>63</v>
      </c>
      <c r="D79" s="561" t="s">
        <v>405</v>
      </c>
      <c r="E79" s="561" t="s">
        <v>404</v>
      </c>
      <c r="F79" s="561" t="s">
        <v>404</v>
      </c>
      <c r="G79" s="562" t="s">
        <v>466</v>
      </c>
    </row>
    <row r="80" spans="1:7" x14ac:dyDescent="0.2">
      <c r="A80" s="560">
        <v>42567</v>
      </c>
      <c r="B80" s="561" t="s">
        <v>843</v>
      </c>
      <c r="C80" s="561" t="s">
        <v>66</v>
      </c>
      <c r="D80" s="561" t="s">
        <v>405</v>
      </c>
      <c r="E80" s="561" t="s">
        <v>404</v>
      </c>
      <c r="F80" s="561" t="s">
        <v>404</v>
      </c>
      <c r="G80" s="562" t="s">
        <v>844</v>
      </c>
    </row>
    <row r="81" spans="1:7" x14ac:dyDescent="0.2">
      <c r="A81" s="560">
        <v>42567</v>
      </c>
      <c r="B81" s="561" t="s">
        <v>488</v>
      </c>
      <c r="C81" s="561" t="s">
        <v>66</v>
      </c>
      <c r="D81" s="561" t="s">
        <v>405</v>
      </c>
      <c r="E81" s="561" t="s">
        <v>404</v>
      </c>
      <c r="F81" s="561" t="s">
        <v>404</v>
      </c>
      <c r="G81" s="562" t="s">
        <v>845</v>
      </c>
    </row>
    <row r="82" spans="1:7" x14ac:dyDescent="0.2">
      <c r="A82" s="560">
        <v>42569</v>
      </c>
      <c r="B82" s="561" t="s">
        <v>843</v>
      </c>
      <c r="C82" s="561" t="s">
        <v>66</v>
      </c>
      <c r="D82" s="561" t="s">
        <v>405</v>
      </c>
      <c r="E82" s="561" t="s">
        <v>404</v>
      </c>
      <c r="F82" s="561" t="s">
        <v>404</v>
      </c>
      <c r="G82" s="562" t="s">
        <v>849</v>
      </c>
    </row>
    <row r="83" spans="1:7" x14ac:dyDescent="0.2">
      <c r="A83" s="560">
        <v>42571</v>
      </c>
      <c r="B83" s="561" t="s">
        <v>477</v>
      </c>
      <c r="C83" s="561" t="s">
        <v>64</v>
      </c>
      <c r="D83" s="561" t="s">
        <v>404</v>
      </c>
      <c r="E83" s="561" t="s">
        <v>405</v>
      </c>
      <c r="F83" s="561" t="s">
        <v>404</v>
      </c>
      <c r="G83" s="562" t="s">
        <v>551</v>
      </c>
    </row>
    <row r="84" spans="1:7" x14ac:dyDescent="0.2">
      <c r="A84" s="560">
        <v>42571</v>
      </c>
      <c r="B84" s="561" t="s">
        <v>477</v>
      </c>
      <c r="C84" s="561" t="s">
        <v>64</v>
      </c>
      <c r="D84" s="561" t="s">
        <v>404</v>
      </c>
      <c r="E84" s="561" t="s">
        <v>405</v>
      </c>
      <c r="F84" s="561" t="s">
        <v>404</v>
      </c>
      <c r="G84" s="562" t="s">
        <v>551</v>
      </c>
    </row>
    <row r="85" spans="1:7" x14ac:dyDescent="0.2">
      <c r="A85" s="560">
        <v>42571</v>
      </c>
      <c r="B85" s="561" t="s">
        <v>477</v>
      </c>
      <c r="C85" s="561" t="s">
        <v>64</v>
      </c>
      <c r="D85" s="561" t="s">
        <v>404</v>
      </c>
      <c r="E85" s="561" t="s">
        <v>405</v>
      </c>
      <c r="F85" s="561" t="s">
        <v>404</v>
      </c>
      <c r="G85" s="562" t="s">
        <v>551</v>
      </c>
    </row>
    <row r="86" spans="1:7" x14ac:dyDescent="0.2">
      <c r="A86" s="560">
        <v>42571</v>
      </c>
      <c r="B86" s="561" t="s">
        <v>477</v>
      </c>
      <c r="C86" s="561" t="s">
        <v>64</v>
      </c>
      <c r="D86" s="561" t="s">
        <v>404</v>
      </c>
      <c r="E86" s="561" t="s">
        <v>405</v>
      </c>
      <c r="F86" s="561" t="s">
        <v>404</v>
      </c>
      <c r="G86" s="562" t="s">
        <v>551</v>
      </c>
    </row>
    <row r="87" spans="1:7" x14ac:dyDescent="0.2">
      <c r="A87" s="560">
        <v>42571</v>
      </c>
      <c r="B87" s="561" t="s">
        <v>477</v>
      </c>
      <c r="C87" s="561" t="s">
        <v>64</v>
      </c>
      <c r="D87" s="561" t="s">
        <v>404</v>
      </c>
      <c r="E87" s="561" t="s">
        <v>405</v>
      </c>
      <c r="F87" s="561" t="s">
        <v>404</v>
      </c>
      <c r="G87" s="562" t="s">
        <v>551</v>
      </c>
    </row>
    <row r="88" spans="1:7" x14ac:dyDescent="0.2">
      <c r="A88" s="560">
        <v>42571</v>
      </c>
      <c r="B88" s="561" t="s">
        <v>477</v>
      </c>
      <c r="C88" s="561" t="s">
        <v>64</v>
      </c>
      <c r="D88" s="561" t="s">
        <v>404</v>
      </c>
      <c r="E88" s="561" t="s">
        <v>405</v>
      </c>
      <c r="F88" s="561" t="s">
        <v>404</v>
      </c>
      <c r="G88" s="562" t="s">
        <v>551</v>
      </c>
    </row>
    <row r="89" spans="1:7" x14ac:dyDescent="0.2">
      <c r="A89" s="560">
        <v>42571</v>
      </c>
      <c r="B89" s="561" t="s">
        <v>477</v>
      </c>
      <c r="C89" s="561" t="s">
        <v>64</v>
      </c>
      <c r="D89" s="561" t="s">
        <v>404</v>
      </c>
      <c r="E89" s="561" t="s">
        <v>405</v>
      </c>
      <c r="F89" s="561" t="s">
        <v>404</v>
      </c>
      <c r="G89" s="562" t="s">
        <v>551</v>
      </c>
    </row>
    <row r="90" spans="1:7" x14ac:dyDescent="0.2">
      <c r="A90" s="560">
        <v>42571</v>
      </c>
      <c r="B90" s="561" t="s">
        <v>477</v>
      </c>
      <c r="C90" s="561" t="s">
        <v>64</v>
      </c>
      <c r="D90" s="561" t="s">
        <v>404</v>
      </c>
      <c r="E90" s="561" t="s">
        <v>405</v>
      </c>
      <c r="F90" s="561" t="s">
        <v>404</v>
      </c>
      <c r="G90" s="562" t="s">
        <v>551</v>
      </c>
    </row>
    <row r="91" spans="1:7" x14ac:dyDescent="0.2">
      <c r="A91" s="414">
        <v>42572</v>
      </c>
      <c r="B91" s="313" t="s">
        <v>550</v>
      </c>
      <c r="C91" s="313" t="s">
        <v>64</v>
      </c>
      <c r="D91" s="313" t="s">
        <v>405</v>
      </c>
      <c r="E91" s="313" t="s">
        <v>404</v>
      </c>
      <c r="F91" s="313" t="s">
        <v>404</v>
      </c>
      <c r="G91" s="562" t="s">
        <v>466</v>
      </c>
    </row>
    <row r="92" spans="1:7" x14ac:dyDescent="0.2">
      <c r="A92" s="560">
        <v>42574</v>
      </c>
      <c r="B92" s="561" t="s">
        <v>560</v>
      </c>
      <c r="C92" s="561" t="s">
        <v>63</v>
      </c>
      <c r="D92" s="561" t="s">
        <v>404</v>
      </c>
      <c r="E92" s="561" t="s">
        <v>404</v>
      </c>
      <c r="F92" s="561" t="s">
        <v>404</v>
      </c>
      <c r="G92" s="562" t="s">
        <v>561</v>
      </c>
    </row>
    <row r="93" spans="1:7" x14ac:dyDescent="0.2">
      <c r="A93" s="560">
        <v>42575</v>
      </c>
      <c r="B93" s="561" t="s">
        <v>836</v>
      </c>
      <c r="C93" s="561" t="s">
        <v>66</v>
      </c>
      <c r="D93" s="561" t="s">
        <v>405</v>
      </c>
      <c r="E93" s="561" t="s">
        <v>404</v>
      </c>
      <c r="F93" s="561" t="s">
        <v>404</v>
      </c>
      <c r="G93" s="562" t="s">
        <v>837</v>
      </c>
    </row>
    <row r="94" spans="1:7" x14ac:dyDescent="0.2">
      <c r="A94" s="414">
        <v>42575</v>
      </c>
      <c r="B94" s="313" t="s">
        <v>572</v>
      </c>
      <c r="C94" s="313" t="s">
        <v>65</v>
      </c>
      <c r="D94" s="313" t="s">
        <v>404</v>
      </c>
      <c r="E94" s="313" t="s">
        <v>405</v>
      </c>
      <c r="F94" s="313" t="s">
        <v>404</v>
      </c>
      <c r="G94" s="562" t="s">
        <v>476</v>
      </c>
    </row>
    <row r="95" spans="1:7" x14ac:dyDescent="0.2">
      <c r="A95" s="414">
        <v>42576</v>
      </c>
      <c r="B95" s="313" t="s">
        <v>573</v>
      </c>
      <c r="C95" s="313" t="s">
        <v>64</v>
      </c>
      <c r="D95" s="313" t="s">
        <v>404</v>
      </c>
      <c r="E95" s="313" t="s">
        <v>405</v>
      </c>
      <c r="F95" s="313" t="s">
        <v>404</v>
      </c>
      <c r="G95" s="562" t="s">
        <v>561</v>
      </c>
    </row>
    <row r="96" spans="1:7" x14ac:dyDescent="0.2">
      <c r="A96" s="414">
        <v>42576</v>
      </c>
      <c r="B96" s="313" t="s">
        <v>574</v>
      </c>
      <c r="C96" s="313" t="s">
        <v>447</v>
      </c>
      <c r="D96" s="313" t="s">
        <v>405</v>
      </c>
      <c r="E96" s="313" t="s">
        <v>404</v>
      </c>
      <c r="F96" s="313" t="s">
        <v>404</v>
      </c>
      <c r="G96" s="562">
        <v>520</v>
      </c>
    </row>
    <row r="97" spans="1:7" x14ac:dyDescent="0.2">
      <c r="A97" s="560">
        <v>42577</v>
      </c>
      <c r="B97" s="561" t="s">
        <v>846</v>
      </c>
      <c r="C97" s="561" t="s">
        <v>66</v>
      </c>
      <c r="D97" s="561" t="s">
        <v>404</v>
      </c>
      <c r="E97" s="561" t="s">
        <v>405</v>
      </c>
      <c r="F97" s="561" t="s">
        <v>404</v>
      </c>
      <c r="G97" s="562" t="s">
        <v>847</v>
      </c>
    </row>
    <row r="98" spans="1:7" x14ac:dyDescent="0.2">
      <c r="A98" s="414">
        <v>42578</v>
      </c>
      <c r="B98" s="313" t="s">
        <v>582</v>
      </c>
      <c r="C98" s="313" t="s">
        <v>63</v>
      </c>
      <c r="D98" s="313" t="s">
        <v>404</v>
      </c>
      <c r="E98" s="313" t="s">
        <v>405</v>
      </c>
      <c r="F98" s="313" t="s">
        <v>404</v>
      </c>
      <c r="G98" s="562" t="s">
        <v>583</v>
      </c>
    </row>
    <row r="99" spans="1:7" x14ac:dyDescent="0.2">
      <c r="A99" s="414">
        <v>42578</v>
      </c>
      <c r="B99" s="313" t="s">
        <v>526</v>
      </c>
      <c r="C99" s="313" t="s">
        <v>65</v>
      </c>
      <c r="D99" s="313" t="s">
        <v>405</v>
      </c>
      <c r="E99" s="313" t="s">
        <v>404</v>
      </c>
      <c r="F99" s="313" t="s">
        <v>404</v>
      </c>
      <c r="G99" s="562" t="s">
        <v>437</v>
      </c>
    </row>
    <row r="100" spans="1:7" x14ac:dyDescent="0.2">
      <c r="A100" s="414">
        <v>42578</v>
      </c>
      <c r="B100" s="313" t="s">
        <v>584</v>
      </c>
      <c r="C100" s="313" t="s">
        <v>65</v>
      </c>
      <c r="D100" s="313" t="s">
        <v>404</v>
      </c>
      <c r="E100" s="313" t="s">
        <v>405</v>
      </c>
      <c r="F100" s="313" t="s">
        <v>404</v>
      </c>
      <c r="G100" s="562" t="s">
        <v>437</v>
      </c>
    </row>
    <row r="101" spans="1:7" x14ac:dyDescent="0.2">
      <c r="A101" s="414">
        <v>42580</v>
      </c>
      <c r="B101" s="313" t="s">
        <v>591</v>
      </c>
      <c r="C101" s="313" t="s">
        <v>65</v>
      </c>
      <c r="D101" s="313" t="s">
        <v>404</v>
      </c>
      <c r="E101" s="313" t="s">
        <v>405</v>
      </c>
      <c r="F101" s="313" t="s">
        <v>404</v>
      </c>
      <c r="G101" s="562" t="s">
        <v>592</v>
      </c>
    </row>
    <row r="102" spans="1:7" x14ac:dyDescent="0.2">
      <c r="A102" s="414">
        <v>42580</v>
      </c>
      <c r="B102" s="313" t="s">
        <v>593</v>
      </c>
      <c r="C102" s="313" t="s">
        <v>64</v>
      </c>
      <c r="D102" s="313" t="s">
        <v>404</v>
      </c>
      <c r="E102" s="313" t="s">
        <v>405</v>
      </c>
      <c r="F102" s="313" t="s">
        <v>404</v>
      </c>
      <c r="G102" s="562" t="s">
        <v>551</v>
      </c>
    </row>
    <row r="103" spans="1:7" x14ac:dyDescent="0.2">
      <c r="A103" s="414">
        <v>42580</v>
      </c>
      <c r="B103" s="313" t="s">
        <v>593</v>
      </c>
      <c r="C103" s="313" t="s">
        <v>64</v>
      </c>
      <c r="D103" s="313" t="s">
        <v>404</v>
      </c>
      <c r="E103" s="313" t="s">
        <v>405</v>
      </c>
      <c r="F103" s="313" t="s">
        <v>404</v>
      </c>
      <c r="G103" s="562" t="s">
        <v>551</v>
      </c>
    </row>
    <row r="104" spans="1:7" x14ac:dyDescent="0.2">
      <c r="A104" s="560">
        <v>42581</v>
      </c>
      <c r="B104" s="561" t="s">
        <v>843</v>
      </c>
      <c r="C104" s="561" t="s">
        <v>66</v>
      </c>
      <c r="D104" s="561" t="s">
        <v>405</v>
      </c>
      <c r="E104" s="561" t="s">
        <v>404</v>
      </c>
      <c r="F104" s="561" t="s">
        <v>404</v>
      </c>
      <c r="G104" s="562" t="s">
        <v>849</v>
      </c>
    </row>
    <row r="105" spans="1:7" x14ac:dyDescent="0.2">
      <c r="A105" s="414">
        <v>42581</v>
      </c>
      <c r="B105" s="313" t="s">
        <v>594</v>
      </c>
      <c r="C105" s="313" t="s">
        <v>65</v>
      </c>
      <c r="D105" s="313" t="s">
        <v>404</v>
      </c>
      <c r="E105" s="313" t="s">
        <v>405</v>
      </c>
      <c r="F105" s="313" t="s">
        <v>404</v>
      </c>
      <c r="G105" s="562" t="s">
        <v>476</v>
      </c>
    </row>
    <row r="106" spans="1:7" x14ac:dyDescent="0.2">
      <c r="A106" s="560">
        <v>42581</v>
      </c>
      <c r="B106" s="561" t="s">
        <v>597</v>
      </c>
      <c r="C106" s="561" t="s">
        <v>64</v>
      </c>
      <c r="D106" s="561" t="s">
        <v>404</v>
      </c>
      <c r="E106" s="561" t="s">
        <v>405</v>
      </c>
      <c r="F106" s="561" t="s">
        <v>404</v>
      </c>
      <c r="G106" s="562" t="s">
        <v>476</v>
      </c>
    </row>
    <row r="107" spans="1:7" x14ac:dyDescent="0.2">
      <c r="A107" s="414">
        <v>42581</v>
      </c>
      <c r="B107" s="313" t="s">
        <v>598</v>
      </c>
      <c r="C107" s="313" t="s">
        <v>63</v>
      </c>
      <c r="D107" s="313" t="s">
        <v>405</v>
      </c>
      <c r="E107" s="313" t="s">
        <v>404</v>
      </c>
      <c r="F107" s="313" t="s">
        <v>404</v>
      </c>
      <c r="G107" s="562" t="s">
        <v>466</v>
      </c>
    </row>
    <row r="108" spans="1:7" x14ac:dyDescent="0.2">
      <c r="A108" s="414">
        <v>42581</v>
      </c>
      <c r="B108" s="313" t="s">
        <v>477</v>
      </c>
      <c r="C108" s="313" t="s">
        <v>64</v>
      </c>
      <c r="D108" s="313" t="s">
        <v>404</v>
      </c>
      <c r="E108" s="313" t="s">
        <v>405</v>
      </c>
      <c r="F108" s="313" t="s">
        <v>404</v>
      </c>
      <c r="G108" s="562" t="s">
        <v>551</v>
      </c>
    </row>
    <row r="109" spans="1:7" x14ac:dyDescent="0.2">
      <c r="A109" s="560">
        <v>42581</v>
      </c>
      <c r="B109" s="561" t="s">
        <v>477</v>
      </c>
      <c r="C109" s="561" t="s">
        <v>64</v>
      </c>
      <c r="D109" s="561" t="s">
        <v>404</v>
      </c>
      <c r="E109" s="561" t="s">
        <v>405</v>
      </c>
      <c r="F109" s="561" t="s">
        <v>404</v>
      </c>
      <c r="G109" s="562" t="s">
        <v>551</v>
      </c>
    </row>
    <row r="110" spans="1:7" x14ac:dyDescent="0.2">
      <c r="A110" s="560">
        <v>42581</v>
      </c>
      <c r="B110" s="561" t="s">
        <v>477</v>
      </c>
      <c r="C110" s="561" t="s">
        <v>64</v>
      </c>
      <c r="D110" s="561" t="s">
        <v>404</v>
      </c>
      <c r="E110" s="561" t="s">
        <v>405</v>
      </c>
      <c r="F110" s="561" t="s">
        <v>404</v>
      </c>
      <c r="G110" s="562" t="s">
        <v>551</v>
      </c>
    </row>
    <row r="111" spans="1:7" x14ac:dyDescent="0.2">
      <c r="A111" s="560">
        <v>42581</v>
      </c>
      <c r="B111" s="561" t="s">
        <v>477</v>
      </c>
      <c r="C111" s="561" t="s">
        <v>64</v>
      </c>
      <c r="D111" s="561" t="s">
        <v>404</v>
      </c>
      <c r="E111" s="561" t="s">
        <v>405</v>
      </c>
      <c r="F111" s="561" t="s">
        <v>404</v>
      </c>
      <c r="G111" s="562" t="s">
        <v>551</v>
      </c>
    </row>
    <row r="112" spans="1:7" x14ac:dyDescent="0.2">
      <c r="A112" s="560">
        <v>42581</v>
      </c>
      <c r="B112" s="561" t="s">
        <v>477</v>
      </c>
      <c r="C112" s="561" t="s">
        <v>64</v>
      </c>
      <c r="D112" s="561" t="s">
        <v>404</v>
      </c>
      <c r="E112" s="561" t="s">
        <v>405</v>
      </c>
      <c r="F112" s="561" t="s">
        <v>404</v>
      </c>
      <c r="G112" s="562" t="s">
        <v>551</v>
      </c>
    </row>
    <row r="113" spans="1:7" x14ac:dyDescent="0.2">
      <c r="A113" s="414">
        <v>42582</v>
      </c>
      <c r="B113" s="313" t="s">
        <v>599</v>
      </c>
      <c r="C113" s="313" t="s">
        <v>64</v>
      </c>
      <c r="D113" s="313" t="s">
        <v>404</v>
      </c>
      <c r="E113" s="313" t="s">
        <v>405</v>
      </c>
      <c r="F113" s="313" t="s">
        <v>404</v>
      </c>
      <c r="G113" s="562" t="s">
        <v>476</v>
      </c>
    </row>
    <row r="114" spans="1:7" x14ac:dyDescent="0.2">
      <c r="A114" s="560">
        <v>42582</v>
      </c>
      <c r="B114" s="561" t="s">
        <v>602</v>
      </c>
      <c r="C114" s="561" t="s">
        <v>64</v>
      </c>
      <c r="D114" s="561" t="s">
        <v>404</v>
      </c>
      <c r="E114" s="561" t="s">
        <v>405</v>
      </c>
      <c r="F114" s="561" t="s">
        <v>404</v>
      </c>
      <c r="G114" s="562" t="s">
        <v>406</v>
      </c>
    </row>
    <row r="115" spans="1:7" x14ac:dyDescent="0.2">
      <c r="A115" s="414">
        <v>42582</v>
      </c>
      <c r="B115" s="313" t="s">
        <v>603</v>
      </c>
      <c r="C115" s="313" t="s">
        <v>64</v>
      </c>
      <c r="D115" s="313" t="s">
        <v>404</v>
      </c>
      <c r="E115" s="313" t="s">
        <v>405</v>
      </c>
      <c r="F115" s="313" t="s">
        <v>404</v>
      </c>
      <c r="G115" s="562" t="s">
        <v>466</v>
      </c>
    </row>
    <row r="116" spans="1:7" x14ac:dyDescent="0.2">
      <c r="A116" s="414">
        <v>42583</v>
      </c>
      <c r="B116" s="313" t="s">
        <v>608</v>
      </c>
      <c r="C116" s="313" t="s">
        <v>64</v>
      </c>
      <c r="D116" s="313" t="s">
        <v>404</v>
      </c>
      <c r="E116" s="313" t="s">
        <v>405</v>
      </c>
      <c r="F116" s="313" t="s">
        <v>404</v>
      </c>
      <c r="G116" s="562" t="s">
        <v>551</v>
      </c>
    </row>
    <row r="117" spans="1:7" x14ac:dyDescent="0.2">
      <c r="A117" s="560">
        <v>42585</v>
      </c>
      <c r="B117" s="561" t="s">
        <v>836</v>
      </c>
      <c r="C117" s="561" t="s">
        <v>66</v>
      </c>
      <c r="D117" s="561" t="s">
        <v>405</v>
      </c>
      <c r="E117" s="561" t="s">
        <v>404</v>
      </c>
      <c r="F117" s="561" t="s">
        <v>405</v>
      </c>
      <c r="G117" s="562" t="s">
        <v>837</v>
      </c>
    </row>
    <row r="118" spans="1:7" x14ac:dyDescent="0.2">
      <c r="A118" s="560">
        <v>42585</v>
      </c>
      <c r="B118" s="561" t="s">
        <v>477</v>
      </c>
      <c r="C118" s="561" t="s">
        <v>64</v>
      </c>
      <c r="D118" s="561" t="s">
        <v>405</v>
      </c>
      <c r="E118" s="561" t="s">
        <v>404</v>
      </c>
      <c r="F118" s="561" t="s">
        <v>405</v>
      </c>
      <c r="G118" s="562" t="s">
        <v>592</v>
      </c>
    </row>
    <row r="119" spans="1:7" x14ac:dyDescent="0.2">
      <c r="A119" s="560">
        <v>42585</v>
      </c>
      <c r="B119" s="561" t="s">
        <v>477</v>
      </c>
      <c r="C119" s="561" t="s">
        <v>64</v>
      </c>
      <c r="D119" s="561" t="s">
        <v>404</v>
      </c>
      <c r="E119" s="561" t="s">
        <v>405</v>
      </c>
      <c r="F119" s="561" t="s">
        <v>405</v>
      </c>
      <c r="G119" s="562" t="s">
        <v>592</v>
      </c>
    </row>
    <row r="120" spans="1:7" x14ac:dyDescent="0.2">
      <c r="A120" s="414">
        <v>42585</v>
      </c>
      <c r="B120" s="313" t="s">
        <v>477</v>
      </c>
      <c r="C120" s="313" t="s">
        <v>64</v>
      </c>
      <c r="D120" s="313" t="s">
        <v>404</v>
      </c>
      <c r="E120" s="313" t="s">
        <v>405</v>
      </c>
      <c r="F120" s="313" t="s">
        <v>405</v>
      </c>
      <c r="G120" s="562" t="s">
        <v>622</v>
      </c>
    </row>
    <row r="121" spans="1:7" x14ac:dyDescent="0.2">
      <c r="A121" s="414">
        <v>42586</v>
      </c>
      <c r="B121" s="313" t="s">
        <v>477</v>
      </c>
      <c r="C121" s="313" t="s">
        <v>64</v>
      </c>
      <c r="D121" s="313" t="s">
        <v>404</v>
      </c>
      <c r="E121" s="313" t="s">
        <v>405</v>
      </c>
      <c r="F121" s="313" t="s">
        <v>405</v>
      </c>
      <c r="G121" s="562" t="s">
        <v>561</v>
      </c>
    </row>
    <row r="122" spans="1:7" x14ac:dyDescent="0.2">
      <c r="A122" s="414">
        <v>42586</v>
      </c>
      <c r="B122" s="313" t="s">
        <v>477</v>
      </c>
      <c r="C122" s="313" t="s">
        <v>64</v>
      </c>
      <c r="D122" s="313" t="s">
        <v>404</v>
      </c>
      <c r="E122" s="313" t="s">
        <v>405</v>
      </c>
      <c r="F122" s="313" t="s">
        <v>405</v>
      </c>
      <c r="G122" s="562" t="s">
        <v>561</v>
      </c>
    </row>
    <row r="123" spans="1:7" x14ac:dyDescent="0.2">
      <c r="A123" s="414">
        <v>42587</v>
      </c>
      <c r="B123" s="313" t="s">
        <v>477</v>
      </c>
      <c r="C123" s="313" t="s">
        <v>64</v>
      </c>
      <c r="D123" s="313" t="s">
        <v>404</v>
      </c>
      <c r="E123" s="313" t="s">
        <v>405</v>
      </c>
      <c r="F123" s="313" t="s">
        <v>405</v>
      </c>
      <c r="G123" s="562" t="s">
        <v>476</v>
      </c>
    </row>
    <row r="124" spans="1:7" x14ac:dyDescent="0.2">
      <c r="A124" s="414">
        <v>42587</v>
      </c>
      <c r="B124" s="313" t="s">
        <v>477</v>
      </c>
      <c r="C124" s="313" t="s">
        <v>64</v>
      </c>
      <c r="D124" s="313" t="s">
        <v>404</v>
      </c>
      <c r="E124" s="313" t="s">
        <v>405</v>
      </c>
      <c r="F124" s="313" t="s">
        <v>405</v>
      </c>
      <c r="G124" s="562" t="s">
        <v>476</v>
      </c>
    </row>
    <row r="125" spans="1:7" x14ac:dyDescent="0.2">
      <c r="A125" s="414">
        <v>42588</v>
      </c>
      <c r="B125" s="313" t="s">
        <v>629</v>
      </c>
      <c r="C125" s="313" t="s">
        <v>64</v>
      </c>
      <c r="D125" s="313" t="s">
        <v>404</v>
      </c>
      <c r="E125" s="313" t="s">
        <v>405</v>
      </c>
      <c r="F125" s="313" t="s">
        <v>405</v>
      </c>
      <c r="G125" s="562" t="s">
        <v>466</v>
      </c>
    </row>
    <row r="126" spans="1:7" x14ac:dyDescent="0.2">
      <c r="A126" s="414">
        <v>42588</v>
      </c>
      <c r="B126" s="313" t="s">
        <v>630</v>
      </c>
      <c r="C126" s="313" t="s">
        <v>63</v>
      </c>
      <c r="D126" s="313" t="s">
        <v>405</v>
      </c>
      <c r="E126" s="313" t="s">
        <v>404</v>
      </c>
      <c r="F126" s="313" t="s">
        <v>405</v>
      </c>
      <c r="G126" s="562" t="s">
        <v>406</v>
      </c>
    </row>
    <row r="127" spans="1:7" x14ac:dyDescent="0.2">
      <c r="A127" s="414">
        <v>42588</v>
      </c>
      <c r="B127" s="313" t="s">
        <v>631</v>
      </c>
      <c r="C127" s="313" t="s">
        <v>65</v>
      </c>
      <c r="D127" s="313" t="s">
        <v>404</v>
      </c>
      <c r="E127" s="313" t="s">
        <v>405</v>
      </c>
      <c r="F127" s="313" t="s">
        <v>405</v>
      </c>
      <c r="G127" s="562" t="s">
        <v>437</v>
      </c>
    </row>
    <row r="128" spans="1:7" x14ac:dyDescent="0.2">
      <c r="A128" s="560">
        <v>42589</v>
      </c>
      <c r="B128" s="561" t="s">
        <v>836</v>
      </c>
      <c r="C128" s="561" t="s">
        <v>66</v>
      </c>
      <c r="D128" s="561" t="s">
        <v>405</v>
      </c>
      <c r="E128" s="561" t="s">
        <v>404</v>
      </c>
      <c r="F128" s="561" t="s">
        <v>405</v>
      </c>
      <c r="G128" s="562" t="s">
        <v>837</v>
      </c>
    </row>
    <row r="129" spans="1:7" x14ac:dyDescent="0.2">
      <c r="A129" s="414">
        <v>42593</v>
      </c>
      <c r="B129" s="313" t="s">
        <v>659</v>
      </c>
      <c r="C129" s="313" t="s">
        <v>64</v>
      </c>
      <c r="D129" s="313" t="s">
        <v>404</v>
      </c>
      <c r="E129" s="313" t="s">
        <v>405</v>
      </c>
      <c r="F129" s="313" t="s">
        <v>405</v>
      </c>
      <c r="G129" s="562" t="s">
        <v>592</v>
      </c>
    </row>
    <row r="130" spans="1:7" x14ac:dyDescent="0.2">
      <c r="A130" s="560">
        <v>42594</v>
      </c>
      <c r="B130" s="561" t="s">
        <v>836</v>
      </c>
      <c r="C130" s="561" t="s">
        <v>66</v>
      </c>
      <c r="D130" s="561" t="s">
        <v>405</v>
      </c>
      <c r="E130" s="561" t="s">
        <v>404</v>
      </c>
      <c r="F130" s="561" t="s">
        <v>405</v>
      </c>
      <c r="G130" s="562" t="s">
        <v>837</v>
      </c>
    </row>
    <row r="131" spans="1:7" x14ac:dyDescent="0.2">
      <c r="A131" s="560">
        <v>42594</v>
      </c>
      <c r="B131" s="561" t="s">
        <v>836</v>
      </c>
      <c r="C131" s="561" t="s">
        <v>66</v>
      </c>
      <c r="D131" s="561" t="s">
        <v>405</v>
      </c>
      <c r="E131" s="561" t="s">
        <v>404</v>
      </c>
      <c r="F131" s="561" t="s">
        <v>405</v>
      </c>
      <c r="G131" s="562" t="s">
        <v>837</v>
      </c>
    </row>
    <row r="132" spans="1:7" x14ac:dyDescent="0.2">
      <c r="A132" s="560">
        <v>42594</v>
      </c>
      <c r="B132" s="561" t="s">
        <v>836</v>
      </c>
      <c r="C132" s="561" t="s">
        <v>66</v>
      </c>
      <c r="D132" s="561" t="s">
        <v>405</v>
      </c>
      <c r="E132" s="561" t="s">
        <v>404</v>
      </c>
      <c r="F132" s="561" t="s">
        <v>405</v>
      </c>
      <c r="G132" s="562" t="s">
        <v>837</v>
      </c>
    </row>
    <row r="133" spans="1:7" x14ac:dyDescent="0.2">
      <c r="A133" s="560">
        <v>42594</v>
      </c>
      <c r="B133" s="561" t="s">
        <v>836</v>
      </c>
      <c r="C133" s="561" t="s">
        <v>66</v>
      </c>
      <c r="D133" s="561" t="s">
        <v>405</v>
      </c>
      <c r="E133" s="561" t="s">
        <v>404</v>
      </c>
      <c r="F133" s="561" t="s">
        <v>405</v>
      </c>
      <c r="G133" s="562" t="s">
        <v>837</v>
      </c>
    </row>
    <row r="134" spans="1:7" x14ac:dyDescent="0.2">
      <c r="A134" s="414">
        <v>42594</v>
      </c>
      <c r="B134" s="313" t="s">
        <v>407</v>
      </c>
      <c r="C134" s="313" t="s">
        <v>63</v>
      </c>
      <c r="D134" s="313" t="s">
        <v>405</v>
      </c>
      <c r="E134" s="313" t="s">
        <v>404</v>
      </c>
      <c r="F134" s="313" t="s">
        <v>405</v>
      </c>
      <c r="G134" s="562" t="s">
        <v>662</v>
      </c>
    </row>
    <row r="135" spans="1:7" x14ac:dyDescent="0.2">
      <c r="A135" s="414">
        <v>42594</v>
      </c>
      <c r="B135" s="313" t="s">
        <v>419</v>
      </c>
      <c r="C135" s="313" t="s">
        <v>64</v>
      </c>
      <c r="D135" s="313" t="s">
        <v>404</v>
      </c>
      <c r="E135" s="313" t="s">
        <v>405</v>
      </c>
      <c r="F135" s="313" t="s">
        <v>405</v>
      </c>
      <c r="G135" s="562" t="s">
        <v>592</v>
      </c>
    </row>
    <row r="136" spans="1:7" x14ac:dyDescent="0.2">
      <c r="A136" s="560">
        <v>42595</v>
      </c>
      <c r="B136" s="561" t="s">
        <v>836</v>
      </c>
      <c r="C136" s="561" t="s">
        <v>66</v>
      </c>
      <c r="D136" s="561" t="s">
        <v>405</v>
      </c>
      <c r="E136" s="561" t="s">
        <v>404</v>
      </c>
      <c r="F136" s="561" t="s">
        <v>405</v>
      </c>
      <c r="G136" s="562" t="s">
        <v>837</v>
      </c>
    </row>
    <row r="137" spans="1:7" x14ac:dyDescent="0.2">
      <c r="A137" s="414">
        <v>42595</v>
      </c>
      <c r="B137" s="313" t="s">
        <v>671</v>
      </c>
      <c r="C137" s="313" t="s">
        <v>65</v>
      </c>
      <c r="D137" s="313" t="s">
        <v>404</v>
      </c>
      <c r="E137" s="313" t="s">
        <v>405</v>
      </c>
      <c r="F137" s="313" t="s">
        <v>405</v>
      </c>
      <c r="G137" s="562" t="s">
        <v>437</v>
      </c>
    </row>
    <row r="138" spans="1:7" x14ac:dyDescent="0.2">
      <c r="A138" s="414">
        <v>42596</v>
      </c>
      <c r="B138" s="313" t="s">
        <v>672</v>
      </c>
      <c r="C138" s="313" t="s">
        <v>447</v>
      </c>
      <c r="D138" s="313" t="s">
        <v>404</v>
      </c>
      <c r="E138" s="313" t="s">
        <v>405</v>
      </c>
      <c r="F138" s="313" t="s">
        <v>405</v>
      </c>
      <c r="G138" s="562">
        <v>462</v>
      </c>
    </row>
    <row r="139" spans="1:7" x14ac:dyDescent="0.2">
      <c r="A139" s="414">
        <v>42596</v>
      </c>
      <c r="B139" s="313" t="s">
        <v>673</v>
      </c>
      <c r="C139" s="313" t="s">
        <v>64</v>
      </c>
      <c r="D139" s="313" t="s">
        <v>404</v>
      </c>
      <c r="E139" s="313" t="s">
        <v>405</v>
      </c>
      <c r="F139" s="313" t="s">
        <v>405</v>
      </c>
      <c r="G139" s="562" t="s">
        <v>674</v>
      </c>
    </row>
    <row r="140" spans="1:7" x14ac:dyDescent="0.2">
      <c r="A140" s="414">
        <v>42599</v>
      </c>
      <c r="B140" s="313" t="s">
        <v>419</v>
      </c>
      <c r="C140" s="313" t="s">
        <v>64</v>
      </c>
      <c r="D140" s="313" t="s">
        <v>404</v>
      </c>
      <c r="E140" s="313" t="s">
        <v>405</v>
      </c>
      <c r="F140" s="313" t="s">
        <v>405</v>
      </c>
      <c r="G140" s="562" t="s">
        <v>422</v>
      </c>
    </row>
    <row r="141" spans="1:7" x14ac:dyDescent="0.2">
      <c r="A141" s="560">
        <v>42601</v>
      </c>
      <c r="B141" s="561" t="s">
        <v>836</v>
      </c>
      <c r="C141" s="561" t="s">
        <v>66</v>
      </c>
      <c r="D141" s="561" t="s">
        <v>405</v>
      </c>
      <c r="E141" s="561" t="s">
        <v>404</v>
      </c>
      <c r="F141" s="561" t="s">
        <v>405</v>
      </c>
      <c r="G141" s="562" t="s">
        <v>837</v>
      </c>
    </row>
    <row r="142" spans="1:7" x14ac:dyDescent="0.2">
      <c r="A142" s="414">
        <v>42602</v>
      </c>
      <c r="B142" s="313" t="s">
        <v>529</v>
      </c>
      <c r="C142" s="313" t="s">
        <v>63</v>
      </c>
      <c r="D142" s="313" t="s">
        <v>405</v>
      </c>
      <c r="E142" s="313" t="s">
        <v>404</v>
      </c>
      <c r="F142" s="313" t="s">
        <v>405</v>
      </c>
      <c r="G142" s="524" t="s">
        <v>406</v>
      </c>
    </row>
    <row r="143" spans="1:7" x14ac:dyDescent="0.2">
      <c r="A143" s="414">
        <v>42603</v>
      </c>
      <c r="B143" s="313" t="s">
        <v>721</v>
      </c>
      <c r="C143" s="313" t="s">
        <v>423</v>
      </c>
      <c r="D143" s="313" t="s">
        <v>404</v>
      </c>
      <c r="E143" s="313" t="s">
        <v>405</v>
      </c>
      <c r="F143" s="313" t="s">
        <v>405</v>
      </c>
      <c r="G143" s="562">
        <v>421</v>
      </c>
    </row>
    <row r="144" spans="1:7" x14ac:dyDescent="0.2">
      <c r="A144" s="414">
        <v>42605</v>
      </c>
      <c r="B144" s="313" t="s">
        <v>477</v>
      </c>
      <c r="C144" s="313" t="s">
        <v>64</v>
      </c>
      <c r="D144" s="313" t="s">
        <v>404</v>
      </c>
      <c r="E144" s="313" t="s">
        <v>405</v>
      </c>
      <c r="F144" s="313" t="s">
        <v>405</v>
      </c>
      <c r="G144" s="562" t="s">
        <v>723</v>
      </c>
    </row>
    <row r="145" spans="1:7" x14ac:dyDescent="0.2">
      <c r="A145" s="414">
        <v>42610</v>
      </c>
      <c r="B145" s="313" t="s">
        <v>527</v>
      </c>
      <c r="C145" s="313" t="s">
        <v>64</v>
      </c>
      <c r="D145" s="313" t="s">
        <v>404</v>
      </c>
      <c r="E145" s="313" t="s">
        <v>405</v>
      </c>
      <c r="F145" s="313" t="s">
        <v>405</v>
      </c>
      <c r="G145" s="524" t="s">
        <v>723</v>
      </c>
    </row>
    <row r="146" spans="1:7" x14ac:dyDescent="0.2">
      <c r="A146" s="414">
        <v>42611</v>
      </c>
      <c r="B146" s="313" t="s">
        <v>407</v>
      </c>
      <c r="C146" s="313" t="s">
        <v>63</v>
      </c>
      <c r="D146" s="313" t="s">
        <v>404</v>
      </c>
      <c r="E146" s="313" t="s">
        <v>405</v>
      </c>
      <c r="F146" s="313" t="s">
        <v>405</v>
      </c>
      <c r="G146" s="524" t="s">
        <v>737</v>
      </c>
    </row>
    <row r="147" spans="1:7" x14ac:dyDescent="0.2">
      <c r="A147" s="508">
        <v>42621</v>
      </c>
      <c r="B147" s="507" t="s">
        <v>774</v>
      </c>
      <c r="C147" s="313" t="s">
        <v>64</v>
      </c>
      <c r="D147" s="313" t="s">
        <v>405</v>
      </c>
      <c r="E147" s="313" t="s">
        <v>404</v>
      </c>
      <c r="F147" s="313" t="s">
        <v>405</v>
      </c>
      <c r="G147" s="524" t="s">
        <v>466</v>
      </c>
    </row>
    <row r="148" spans="1:7" x14ac:dyDescent="0.2">
      <c r="A148" s="512">
        <v>42631</v>
      </c>
      <c r="B148" s="313" t="s">
        <v>806</v>
      </c>
      <c r="C148" s="313" t="s">
        <v>63</v>
      </c>
      <c r="D148" s="313" t="s">
        <v>404</v>
      </c>
      <c r="E148" s="313" t="s">
        <v>405</v>
      </c>
      <c r="F148" s="313" t="s">
        <v>404</v>
      </c>
      <c r="G148" s="562" t="s">
        <v>737</v>
      </c>
    </row>
    <row r="149" spans="1:7" x14ac:dyDescent="0.2">
      <c r="A149" s="512">
        <v>42631</v>
      </c>
      <c r="B149" s="313" t="s">
        <v>807</v>
      </c>
      <c r="C149" s="313" t="s">
        <v>65</v>
      </c>
      <c r="D149" s="313" t="s">
        <v>404</v>
      </c>
      <c r="E149" s="313" t="s">
        <v>405</v>
      </c>
      <c r="F149" s="313" t="s">
        <v>404</v>
      </c>
      <c r="G149" s="562" t="s">
        <v>808</v>
      </c>
    </row>
    <row r="150" spans="1:7" x14ac:dyDescent="0.2">
      <c r="A150" s="512">
        <v>42633</v>
      </c>
      <c r="B150" s="313" t="s">
        <v>572</v>
      </c>
      <c r="C150" s="313" t="s">
        <v>65</v>
      </c>
      <c r="D150" s="313" t="s">
        <v>404</v>
      </c>
      <c r="E150" s="313" t="s">
        <v>405</v>
      </c>
      <c r="F150" s="313" t="s">
        <v>404</v>
      </c>
      <c r="G150" s="562" t="s">
        <v>812</v>
      </c>
    </row>
    <row r="151" spans="1:7" x14ac:dyDescent="0.2">
      <c r="A151" s="512">
        <v>42634</v>
      </c>
      <c r="B151" s="313" t="s">
        <v>527</v>
      </c>
      <c r="C151" s="313" t="s">
        <v>64</v>
      </c>
      <c r="D151" s="313" t="s">
        <v>404</v>
      </c>
      <c r="E151" s="313" t="s">
        <v>405</v>
      </c>
      <c r="F151" s="313" t="s">
        <v>404</v>
      </c>
      <c r="G151" s="562" t="s">
        <v>422</v>
      </c>
    </row>
    <row r="152" spans="1:7" x14ac:dyDescent="0.2">
      <c r="A152" s="512">
        <v>42637</v>
      </c>
      <c r="B152" s="313" t="s">
        <v>818</v>
      </c>
      <c r="C152" s="313" t="s">
        <v>64</v>
      </c>
      <c r="D152" s="313" t="s">
        <v>404</v>
      </c>
      <c r="E152" s="313" t="s">
        <v>405</v>
      </c>
      <c r="F152" s="313" t="s">
        <v>404</v>
      </c>
      <c r="G152" s="562" t="s">
        <v>819</v>
      </c>
    </row>
    <row r="153" spans="1:7" x14ac:dyDescent="0.2">
      <c r="A153" s="512">
        <v>42637</v>
      </c>
      <c r="B153" s="561" t="s">
        <v>820</v>
      </c>
      <c r="C153" s="561" t="s">
        <v>63</v>
      </c>
      <c r="D153" s="561" t="s">
        <v>404</v>
      </c>
      <c r="E153" s="561" t="s">
        <v>405</v>
      </c>
      <c r="F153" s="561" t="s">
        <v>404</v>
      </c>
      <c r="G153" s="562" t="s">
        <v>406</v>
      </c>
    </row>
    <row r="154" spans="1:7" x14ac:dyDescent="0.2">
      <c r="A154" s="512">
        <v>42642</v>
      </c>
      <c r="B154" s="561" t="s">
        <v>828</v>
      </c>
      <c r="C154" s="561" t="s">
        <v>447</v>
      </c>
      <c r="D154" s="561" t="s">
        <v>404</v>
      </c>
      <c r="E154" s="561" t="s">
        <v>405</v>
      </c>
      <c r="F154" s="561" t="s">
        <v>404</v>
      </c>
      <c r="G154" s="562" t="s">
        <v>829</v>
      </c>
    </row>
    <row r="155" spans="1:7" x14ac:dyDescent="0.2">
      <c r="A155" s="512">
        <v>42642</v>
      </c>
      <c r="B155" s="561" t="s">
        <v>830</v>
      </c>
      <c r="C155" s="561" t="s">
        <v>65</v>
      </c>
      <c r="D155" s="561" t="s">
        <v>404</v>
      </c>
      <c r="E155" s="561" t="s">
        <v>405</v>
      </c>
      <c r="F155" s="561" t="s">
        <v>404</v>
      </c>
      <c r="G155" s="562" t="s">
        <v>831</v>
      </c>
    </row>
    <row r="156" spans="1:7" x14ac:dyDescent="0.2">
      <c r="A156" s="512"/>
      <c r="B156" s="561"/>
      <c r="C156" s="561"/>
      <c r="D156" s="561"/>
      <c r="E156" s="561"/>
      <c r="F156" s="561"/>
      <c r="G156" s="562"/>
    </row>
    <row r="157" spans="1:7" x14ac:dyDescent="0.2">
      <c r="A157" s="512"/>
      <c r="B157" s="561"/>
      <c r="C157" s="561"/>
      <c r="D157" s="561"/>
      <c r="E157" s="561"/>
      <c r="F157" s="561"/>
      <c r="G157" s="562"/>
    </row>
    <row r="158" spans="1:7" x14ac:dyDescent="0.2">
      <c r="A158" s="512"/>
      <c r="B158" s="313"/>
      <c r="C158" s="313"/>
      <c r="D158" s="313"/>
      <c r="E158" s="313"/>
      <c r="F158" s="313"/>
      <c r="G158" s="562"/>
    </row>
    <row r="159" spans="1:7" x14ac:dyDescent="0.2">
      <c r="A159" s="512"/>
      <c r="B159" s="313"/>
      <c r="C159" s="313"/>
      <c r="D159" s="313"/>
      <c r="E159" s="313"/>
      <c r="F159" s="313"/>
      <c r="G159" s="562"/>
    </row>
    <row r="160" spans="1:7" x14ac:dyDescent="0.2">
      <c r="A160" s="512"/>
      <c r="B160" s="313"/>
      <c r="C160" s="313"/>
      <c r="D160" s="313"/>
      <c r="E160" s="313"/>
      <c r="F160" s="313"/>
      <c r="G160" s="562"/>
    </row>
    <row r="161" spans="1:7" x14ac:dyDescent="0.2">
      <c r="A161" s="512"/>
      <c r="B161" s="561"/>
      <c r="C161" s="561"/>
      <c r="D161" s="561"/>
      <c r="E161" s="561"/>
      <c r="F161" s="561"/>
      <c r="G161" s="562"/>
    </row>
    <row r="162" spans="1:7" x14ac:dyDescent="0.2">
      <c r="A162" s="512"/>
      <c r="B162" s="313"/>
      <c r="C162" s="313"/>
      <c r="D162" s="313"/>
      <c r="E162" s="313"/>
      <c r="F162" s="313"/>
      <c r="G162" s="562"/>
    </row>
    <row r="163" spans="1:7" x14ac:dyDescent="0.2">
      <c r="A163" s="512"/>
      <c r="B163" s="561"/>
      <c r="C163" s="561"/>
      <c r="D163" s="561"/>
      <c r="E163" s="561"/>
      <c r="F163" s="561"/>
      <c r="G163" s="562"/>
    </row>
    <row r="164" spans="1:7" x14ac:dyDescent="0.2">
      <c r="A164" s="512"/>
      <c r="B164" s="561"/>
      <c r="C164" s="561"/>
      <c r="D164" s="561"/>
      <c r="E164" s="561"/>
      <c r="F164" s="561"/>
      <c r="G164" s="562"/>
    </row>
    <row r="165" spans="1:7" x14ac:dyDescent="0.2">
      <c r="A165" s="512"/>
      <c r="B165" s="313"/>
      <c r="C165" s="313"/>
      <c r="D165" s="313"/>
      <c r="E165" s="313"/>
      <c r="F165" s="313"/>
      <c r="G165" s="562"/>
    </row>
    <row r="166" spans="1:7" x14ac:dyDescent="0.2">
      <c r="A166" s="512"/>
      <c r="B166" s="313"/>
      <c r="C166" s="313"/>
      <c r="D166" s="313"/>
      <c r="E166" s="313"/>
      <c r="F166" s="313"/>
      <c r="G166" s="562"/>
    </row>
    <row r="167" spans="1:7" x14ac:dyDescent="0.2">
      <c r="A167" s="512"/>
      <c r="B167" s="313"/>
      <c r="C167" s="313"/>
      <c r="D167" s="313"/>
      <c r="E167" s="313"/>
      <c r="F167" s="313"/>
      <c r="G167" s="562"/>
    </row>
    <row r="168" spans="1:7" x14ac:dyDescent="0.2">
      <c r="A168" s="512"/>
      <c r="B168" s="313"/>
      <c r="C168" s="313"/>
      <c r="D168" s="313"/>
      <c r="E168" s="313"/>
      <c r="F168" s="313"/>
      <c r="G168" s="562"/>
    </row>
    <row r="169" spans="1:7" x14ac:dyDescent="0.2">
      <c r="A169" s="512"/>
      <c r="B169" s="313"/>
      <c r="C169" s="313"/>
      <c r="D169" s="313"/>
      <c r="E169" s="313"/>
      <c r="F169" s="313"/>
      <c r="G169" s="562"/>
    </row>
    <row r="170" spans="1:7" x14ac:dyDescent="0.2">
      <c r="A170" s="512"/>
      <c r="B170" s="507"/>
      <c r="C170" s="313"/>
      <c r="D170" s="313"/>
      <c r="E170" s="313"/>
      <c r="F170" s="313"/>
      <c r="G170" s="524"/>
    </row>
    <row r="171" spans="1:7" x14ac:dyDescent="0.2">
      <c r="A171" s="512"/>
      <c r="B171" s="507"/>
      <c r="C171" s="313"/>
      <c r="D171" s="313"/>
      <c r="E171" s="313"/>
      <c r="F171" s="313"/>
      <c r="G171" s="524"/>
    </row>
    <row r="172" spans="1:7" x14ac:dyDescent="0.2">
      <c r="A172" s="512"/>
      <c r="B172" s="313"/>
      <c r="C172" s="313"/>
      <c r="D172" s="313"/>
      <c r="E172" s="313"/>
      <c r="F172" s="313"/>
      <c r="G172" s="562"/>
    </row>
    <row r="173" spans="1:7" x14ac:dyDescent="0.2">
      <c r="A173" s="512"/>
      <c r="B173" s="313"/>
      <c r="C173" s="313"/>
      <c r="D173" s="313"/>
      <c r="E173" s="313"/>
      <c r="F173" s="313"/>
      <c r="G173" s="562"/>
    </row>
    <row r="174" spans="1:7" x14ac:dyDescent="0.2">
      <c r="A174" s="512"/>
      <c r="B174" s="313"/>
      <c r="C174" s="313"/>
      <c r="D174" s="313"/>
      <c r="E174" s="313"/>
      <c r="F174" s="313"/>
      <c r="G174" s="562"/>
    </row>
    <row r="175" spans="1:7" x14ac:dyDescent="0.2">
      <c r="A175" s="512"/>
      <c r="B175" s="313"/>
      <c r="C175" s="313"/>
      <c r="D175" s="313"/>
      <c r="E175" s="313"/>
      <c r="F175" s="313"/>
      <c r="G175" s="562"/>
    </row>
    <row r="176" spans="1:7" x14ac:dyDescent="0.2">
      <c r="A176" s="512"/>
      <c r="B176" s="313"/>
      <c r="C176" s="313"/>
      <c r="D176" s="313"/>
      <c r="E176" s="313"/>
      <c r="F176" s="313"/>
      <c r="G176" s="562"/>
    </row>
    <row r="177" spans="1:7" x14ac:dyDescent="0.2">
      <c r="A177" s="512"/>
      <c r="B177" s="313"/>
      <c r="C177" s="313"/>
      <c r="D177" s="313"/>
      <c r="E177" s="313"/>
      <c r="F177" s="313"/>
      <c r="G177" s="562"/>
    </row>
    <row r="178" spans="1:7" x14ac:dyDescent="0.2">
      <c r="A178" s="512"/>
      <c r="B178" s="313"/>
      <c r="C178" s="313"/>
      <c r="D178" s="313"/>
      <c r="E178" s="313"/>
      <c r="F178" s="313"/>
      <c r="G178" s="562"/>
    </row>
    <row r="179" spans="1:7" x14ac:dyDescent="0.2">
      <c r="A179" s="512"/>
      <c r="B179" s="313"/>
      <c r="C179" s="313"/>
      <c r="D179" s="313"/>
      <c r="E179" s="313"/>
      <c r="F179" s="561"/>
      <c r="G179" s="562"/>
    </row>
    <row r="180" spans="1:7" x14ac:dyDescent="0.2">
      <c r="A180" s="512"/>
      <c r="B180" s="313"/>
      <c r="C180" s="313"/>
      <c r="D180" s="313"/>
      <c r="E180" s="313"/>
      <c r="F180" s="313"/>
      <c r="G180" s="562"/>
    </row>
    <row r="181" spans="1:7" x14ac:dyDescent="0.2">
      <c r="A181" s="512"/>
      <c r="B181" s="313"/>
      <c r="C181" s="313"/>
      <c r="D181" s="313"/>
      <c r="E181" s="313"/>
      <c r="F181" s="313"/>
      <c r="G181" s="562"/>
    </row>
    <row r="182" spans="1:7" x14ac:dyDescent="0.2">
      <c r="A182" s="512"/>
      <c r="B182" s="313"/>
      <c r="C182" s="313"/>
      <c r="D182" s="313"/>
      <c r="E182" s="313"/>
      <c r="F182" s="313"/>
      <c r="G182" s="562"/>
    </row>
    <row r="183" spans="1:7" x14ac:dyDescent="0.2">
      <c r="A183" s="512"/>
      <c r="B183" s="313"/>
      <c r="C183" s="313"/>
      <c r="D183" s="313"/>
      <c r="E183" s="313"/>
      <c r="F183" s="313"/>
      <c r="G183" s="562"/>
    </row>
    <row r="184" spans="1:7" x14ac:dyDescent="0.2">
      <c r="A184" s="512"/>
      <c r="B184" s="313"/>
      <c r="C184" s="313"/>
      <c r="D184" s="313"/>
      <c r="E184" s="313"/>
      <c r="F184" s="313"/>
      <c r="G184" s="562"/>
    </row>
    <row r="185" spans="1:7" x14ac:dyDescent="0.2">
      <c r="A185" s="512"/>
      <c r="B185" s="313"/>
      <c r="C185" s="313"/>
      <c r="D185" s="313"/>
      <c r="E185" s="313"/>
      <c r="F185" s="313"/>
      <c r="G185" s="562"/>
    </row>
    <row r="186" spans="1:7" x14ac:dyDescent="0.2">
      <c r="A186" s="512"/>
      <c r="B186" s="313"/>
      <c r="C186" s="313"/>
      <c r="D186" s="313"/>
      <c r="E186" s="313"/>
      <c r="F186" s="313"/>
      <c r="G186" s="562"/>
    </row>
    <row r="187" spans="1:7" x14ac:dyDescent="0.2">
      <c r="A187" s="512"/>
      <c r="B187" s="561"/>
      <c r="C187" s="561"/>
      <c r="D187" s="561"/>
      <c r="E187" s="561"/>
      <c r="F187" s="561"/>
      <c r="G187" s="562"/>
    </row>
    <row r="188" spans="1:7" x14ac:dyDescent="0.2">
      <c r="A188" s="512"/>
      <c r="B188" s="561"/>
      <c r="C188" s="561"/>
      <c r="D188" s="561"/>
      <c r="E188" s="561"/>
      <c r="F188" s="561"/>
      <c r="G188" s="562"/>
    </row>
    <row r="189" spans="1:7" x14ac:dyDescent="0.2">
      <c r="A189" s="512"/>
      <c r="B189" s="561"/>
      <c r="C189" s="561"/>
      <c r="D189" s="561"/>
      <c r="E189" s="561"/>
      <c r="F189" s="561"/>
      <c r="G189" s="562"/>
    </row>
    <row r="190" spans="1:7" x14ac:dyDescent="0.2">
      <c r="A190" s="512"/>
      <c r="B190" s="561"/>
      <c r="C190" s="561"/>
      <c r="D190" s="561"/>
      <c r="E190" s="561"/>
      <c r="F190" s="561"/>
      <c r="G190" s="562"/>
    </row>
    <row r="191" spans="1:7" x14ac:dyDescent="0.2">
      <c r="A191" s="512"/>
      <c r="B191" s="313"/>
      <c r="C191" s="313"/>
      <c r="D191" s="313"/>
      <c r="E191" s="313"/>
      <c r="F191" s="313"/>
      <c r="G191" s="562"/>
    </row>
    <row r="192" spans="1:7" x14ac:dyDescent="0.2">
      <c r="A192" s="512"/>
      <c r="B192" s="313"/>
      <c r="C192" s="313"/>
      <c r="D192" s="313"/>
      <c r="E192" s="313"/>
      <c r="F192" s="313"/>
      <c r="G192" s="562"/>
    </row>
    <row r="193" spans="1:7" x14ac:dyDescent="0.2">
      <c r="A193" s="512"/>
      <c r="B193" s="313"/>
      <c r="C193" s="313"/>
      <c r="D193" s="313"/>
      <c r="E193" s="313"/>
      <c r="F193" s="313"/>
      <c r="G193" s="562"/>
    </row>
    <row r="194" spans="1:7" x14ac:dyDescent="0.2">
      <c r="A194" s="512"/>
      <c r="B194" s="313"/>
      <c r="C194" s="313"/>
      <c r="D194" s="313"/>
      <c r="E194" s="313"/>
      <c r="F194" s="313"/>
      <c r="G194" s="562"/>
    </row>
    <row r="195" spans="1:7" x14ac:dyDescent="0.2">
      <c r="A195" s="512"/>
      <c r="B195" s="313"/>
      <c r="C195" s="313"/>
      <c r="D195" s="313"/>
      <c r="E195" s="313"/>
      <c r="F195" s="313"/>
      <c r="G195" s="562"/>
    </row>
    <row r="196" spans="1:7" x14ac:dyDescent="0.2">
      <c r="A196" s="512"/>
      <c r="B196" s="561"/>
      <c r="C196" s="561"/>
      <c r="D196" s="561"/>
      <c r="E196" s="561"/>
      <c r="F196" s="561"/>
      <c r="G196" s="562"/>
    </row>
    <row r="197" spans="1:7" x14ac:dyDescent="0.2">
      <c r="A197" s="512"/>
      <c r="B197" s="313"/>
      <c r="C197" s="313"/>
      <c r="D197" s="313"/>
      <c r="E197" s="313"/>
      <c r="F197" s="313"/>
      <c r="G197" s="562"/>
    </row>
    <row r="198" spans="1:7" x14ac:dyDescent="0.2">
      <c r="A198" s="512"/>
      <c r="B198" s="313"/>
      <c r="C198" s="313"/>
      <c r="D198" s="313"/>
      <c r="E198" s="313"/>
      <c r="F198" s="313"/>
      <c r="G198" s="562"/>
    </row>
    <row r="199" spans="1:7" x14ac:dyDescent="0.2">
      <c r="A199" s="512"/>
      <c r="B199" s="313"/>
      <c r="C199" s="313"/>
      <c r="D199" s="313"/>
      <c r="E199" s="313"/>
      <c r="F199" s="313"/>
      <c r="G199" s="562"/>
    </row>
    <row r="200" spans="1:7" x14ac:dyDescent="0.2">
      <c r="A200" s="512"/>
      <c r="B200" s="507"/>
      <c r="C200" s="507"/>
      <c r="D200" s="507"/>
      <c r="E200" s="507"/>
      <c r="F200" s="507"/>
      <c r="G200" s="524"/>
    </row>
    <row r="201" spans="1:7" x14ac:dyDescent="0.2">
      <c r="A201" s="512"/>
      <c r="B201" s="313"/>
      <c r="C201" s="313"/>
      <c r="D201" s="313"/>
      <c r="E201" s="313"/>
      <c r="F201" s="313"/>
      <c r="G201" s="562"/>
    </row>
    <row r="202" spans="1:7" x14ac:dyDescent="0.2">
      <c r="A202" s="512"/>
      <c r="B202" s="313"/>
      <c r="C202" s="313"/>
      <c r="D202" s="313"/>
      <c r="E202" s="313"/>
      <c r="F202" s="313"/>
      <c r="G202" s="562"/>
    </row>
    <row r="203" spans="1:7" x14ac:dyDescent="0.2">
      <c r="A203" s="512"/>
      <c r="B203" s="313"/>
      <c r="C203" s="313"/>
      <c r="D203" s="313"/>
      <c r="E203" s="313"/>
      <c r="F203" s="313"/>
      <c r="G203" s="562"/>
    </row>
    <row r="204" spans="1:7" x14ac:dyDescent="0.2">
      <c r="A204" s="512"/>
      <c r="B204" s="313"/>
      <c r="C204" s="313"/>
      <c r="D204" s="313"/>
      <c r="E204" s="313"/>
      <c r="F204" s="313"/>
      <c r="G204" s="562"/>
    </row>
    <row r="205" spans="1:7" x14ac:dyDescent="0.2">
      <c r="A205" s="512"/>
      <c r="B205" s="313"/>
      <c r="C205" s="313"/>
      <c r="D205" s="313"/>
      <c r="E205" s="313"/>
      <c r="F205" s="313"/>
      <c r="G205" s="562"/>
    </row>
    <row r="206" spans="1:7" x14ac:dyDescent="0.2">
      <c r="A206" s="512"/>
      <c r="B206" s="507"/>
      <c r="C206" s="507"/>
      <c r="D206" s="507"/>
      <c r="E206" s="507"/>
      <c r="F206" s="507"/>
      <c r="G206" s="524"/>
    </row>
    <row r="207" spans="1:7" x14ac:dyDescent="0.2">
      <c r="A207" s="512"/>
      <c r="B207" s="313"/>
      <c r="C207" s="313"/>
      <c r="D207" s="313"/>
      <c r="E207" s="313"/>
      <c r="F207" s="313"/>
      <c r="G207" s="562"/>
    </row>
    <row r="208" spans="1:7" x14ac:dyDescent="0.2">
      <c r="A208" s="512"/>
      <c r="B208" s="561"/>
      <c r="C208" s="561"/>
      <c r="D208" s="561"/>
      <c r="E208" s="561"/>
      <c r="F208" s="561"/>
      <c r="G208" s="562"/>
    </row>
    <row r="209" spans="1:7" x14ac:dyDescent="0.2">
      <c r="A209" s="512"/>
      <c r="B209" s="313"/>
      <c r="C209" s="313"/>
      <c r="D209" s="313"/>
      <c r="E209" s="313"/>
      <c r="F209" s="313"/>
      <c r="G209" s="562"/>
    </row>
    <row r="210" spans="1:7" x14ac:dyDescent="0.2">
      <c r="A210" s="512"/>
      <c r="B210" s="313"/>
      <c r="C210" s="313"/>
      <c r="D210" s="313"/>
      <c r="E210" s="313"/>
      <c r="F210" s="313"/>
      <c r="G210" s="562"/>
    </row>
    <row r="211" spans="1:7" x14ac:dyDescent="0.2">
      <c r="A211" s="512"/>
      <c r="B211" s="313"/>
      <c r="C211" s="313"/>
      <c r="D211" s="313"/>
      <c r="E211" s="313"/>
      <c r="F211" s="313"/>
      <c r="G211" s="562"/>
    </row>
    <row r="212" spans="1:7" x14ac:dyDescent="0.2">
      <c r="A212" s="512"/>
      <c r="B212" s="313"/>
      <c r="C212" s="313"/>
      <c r="D212" s="313"/>
      <c r="E212" s="313"/>
      <c r="F212" s="313"/>
      <c r="G212" s="562"/>
    </row>
    <row r="213" spans="1:7" x14ac:dyDescent="0.2">
      <c r="A213" s="512"/>
      <c r="B213" s="313"/>
      <c r="C213" s="313"/>
      <c r="D213" s="313"/>
      <c r="E213" s="313"/>
      <c r="F213" s="313"/>
      <c r="G213" s="562"/>
    </row>
    <row r="214" spans="1:7" x14ac:dyDescent="0.2">
      <c r="A214" s="512"/>
      <c r="B214" s="313"/>
      <c r="C214" s="313"/>
      <c r="D214" s="313"/>
      <c r="E214" s="313"/>
      <c r="F214" s="313"/>
      <c r="G214" s="562"/>
    </row>
    <row r="215" spans="1:7" x14ac:dyDescent="0.2">
      <c r="A215" s="512"/>
      <c r="B215" s="313"/>
      <c r="C215" s="313"/>
      <c r="D215" s="313"/>
      <c r="E215" s="313"/>
      <c r="F215" s="313"/>
      <c r="G215" s="562"/>
    </row>
    <row r="216" spans="1:7" x14ac:dyDescent="0.2">
      <c r="A216" s="512"/>
      <c r="B216" s="313"/>
      <c r="C216" s="313"/>
      <c r="D216" s="313"/>
      <c r="E216" s="313"/>
      <c r="F216" s="313"/>
      <c r="G216" s="562"/>
    </row>
    <row r="217" spans="1:7" x14ac:dyDescent="0.2">
      <c r="A217" s="512"/>
      <c r="B217" s="313"/>
      <c r="C217" s="313"/>
      <c r="D217" s="313"/>
      <c r="E217" s="313"/>
      <c r="F217" s="313"/>
      <c r="G217" s="562"/>
    </row>
    <row r="218" spans="1:7" x14ac:dyDescent="0.2">
      <c r="A218" s="512"/>
      <c r="B218" s="313"/>
      <c r="C218" s="313"/>
      <c r="D218" s="313"/>
      <c r="E218" s="313"/>
      <c r="F218" s="313"/>
      <c r="G218" s="562"/>
    </row>
    <row r="219" spans="1:7" x14ac:dyDescent="0.2">
      <c r="A219" s="512"/>
      <c r="B219" s="313"/>
      <c r="C219" s="313"/>
      <c r="D219" s="313"/>
      <c r="E219" s="313"/>
      <c r="F219" s="313"/>
      <c r="G219" s="562"/>
    </row>
    <row r="220" spans="1:7" x14ac:dyDescent="0.2">
      <c r="A220" s="512"/>
      <c r="B220" s="313"/>
      <c r="C220" s="313"/>
      <c r="D220" s="313"/>
      <c r="E220" s="313"/>
      <c r="F220" s="313"/>
      <c r="G220" s="562"/>
    </row>
    <row r="221" spans="1:7" x14ac:dyDescent="0.2">
      <c r="A221" s="512"/>
      <c r="B221" s="313"/>
      <c r="C221" s="313"/>
      <c r="D221" s="313"/>
      <c r="E221" s="313"/>
      <c r="F221" s="313"/>
      <c r="G221" s="562"/>
    </row>
    <row r="222" spans="1:7" x14ac:dyDescent="0.2">
      <c r="A222" s="512"/>
      <c r="B222" s="313"/>
      <c r="C222" s="313"/>
      <c r="D222" s="313"/>
      <c r="E222" s="313"/>
      <c r="F222" s="313"/>
      <c r="G222" s="562"/>
    </row>
    <row r="223" spans="1:7" x14ac:dyDescent="0.2">
      <c r="A223" s="512"/>
      <c r="B223" s="313"/>
      <c r="C223" s="313"/>
      <c r="D223" s="313"/>
      <c r="E223" s="313"/>
      <c r="F223" s="313"/>
      <c r="G223" s="562"/>
    </row>
    <row r="224" spans="1:7" x14ac:dyDescent="0.2">
      <c r="A224" s="512"/>
      <c r="B224" s="313"/>
      <c r="C224" s="313"/>
      <c r="D224" s="313"/>
      <c r="E224" s="313"/>
      <c r="F224" s="313"/>
      <c r="G224" s="562"/>
    </row>
    <row r="225" spans="1:7" x14ac:dyDescent="0.2">
      <c r="A225" s="512"/>
      <c r="B225" s="313"/>
      <c r="C225" s="313"/>
      <c r="D225" s="313"/>
      <c r="E225" s="313"/>
      <c r="F225" s="313"/>
      <c r="G225" s="562"/>
    </row>
    <row r="226" spans="1:7" x14ac:dyDescent="0.2">
      <c r="A226" s="512"/>
      <c r="B226" s="313"/>
      <c r="C226" s="313"/>
      <c r="D226" s="313"/>
      <c r="E226" s="313"/>
      <c r="F226" s="313"/>
      <c r="G226" s="562"/>
    </row>
    <row r="227" spans="1:7" x14ac:dyDescent="0.2">
      <c r="A227" s="512"/>
      <c r="B227" s="313"/>
      <c r="C227" s="313"/>
      <c r="D227" s="313"/>
      <c r="E227" s="313"/>
      <c r="F227" s="313"/>
      <c r="G227" s="562"/>
    </row>
    <row r="228" spans="1:7" x14ac:dyDescent="0.2">
      <c r="A228" s="512"/>
      <c r="B228" s="313"/>
      <c r="C228" s="313"/>
      <c r="D228" s="313"/>
      <c r="E228" s="313"/>
      <c r="F228" s="313"/>
      <c r="G228" s="562"/>
    </row>
    <row r="229" spans="1:7" x14ac:dyDescent="0.2">
      <c r="A229" s="512"/>
      <c r="B229" s="313"/>
      <c r="C229" s="313"/>
      <c r="D229" s="313"/>
      <c r="E229" s="313"/>
      <c r="F229" s="313"/>
      <c r="G229" s="562"/>
    </row>
    <row r="230" spans="1:7" x14ac:dyDescent="0.2">
      <c r="A230" s="512"/>
      <c r="B230" s="313"/>
      <c r="C230" s="313"/>
      <c r="D230" s="313"/>
      <c r="E230" s="313"/>
      <c r="F230" s="313"/>
      <c r="G230" s="562"/>
    </row>
    <row r="231" spans="1:7" x14ac:dyDescent="0.2">
      <c r="A231" s="512"/>
      <c r="B231" s="313"/>
      <c r="C231" s="313"/>
      <c r="D231" s="313"/>
      <c r="E231" s="313"/>
      <c r="F231" s="313"/>
      <c r="G231" s="562"/>
    </row>
    <row r="232" spans="1:7" x14ac:dyDescent="0.2">
      <c r="A232" s="512"/>
      <c r="B232" s="313"/>
      <c r="C232" s="313"/>
      <c r="D232" s="313"/>
      <c r="E232" s="313"/>
      <c r="F232" s="313"/>
      <c r="G232" s="562"/>
    </row>
    <row r="233" spans="1:7" x14ac:dyDescent="0.2">
      <c r="A233" s="512"/>
      <c r="B233" s="313"/>
      <c r="C233" s="313"/>
      <c r="D233" s="313"/>
      <c r="E233" s="313"/>
      <c r="F233" s="313"/>
      <c r="G233" s="562"/>
    </row>
    <row r="234" spans="1:7" x14ac:dyDescent="0.2">
      <c r="A234" s="512"/>
      <c r="B234" s="313"/>
      <c r="C234" s="313"/>
      <c r="D234" s="313"/>
      <c r="E234" s="313"/>
      <c r="F234" s="313"/>
      <c r="G234" s="562"/>
    </row>
    <row r="235" spans="1:7" x14ac:dyDescent="0.2">
      <c r="A235" s="512"/>
      <c r="B235" s="313"/>
      <c r="C235" s="313"/>
      <c r="D235" s="313"/>
      <c r="E235" s="313"/>
      <c r="F235" s="313"/>
      <c r="G235" s="562"/>
    </row>
    <row r="236" spans="1:7" x14ac:dyDescent="0.2">
      <c r="A236" s="512"/>
      <c r="B236" s="313"/>
      <c r="C236" s="313"/>
      <c r="D236" s="313"/>
      <c r="E236" s="313"/>
      <c r="F236" s="313"/>
      <c r="G236" s="562"/>
    </row>
    <row r="237" spans="1:7" x14ac:dyDescent="0.2">
      <c r="A237" s="512"/>
      <c r="B237" s="313"/>
      <c r="C237" s="313"/>
      <c r="D237" s="313"/>
      <c r="E237" s="313"/>
      <c r="F237" s="313"/>
      <c r="G237" s="562"/>
    </row>
    <row r="238" spans="1:7" x14ac:dyDescent="0.2">
      <c r="A238" s="512"/>
      <c r="B238" s="313"/>
      <c r="C238" s="313"/>
      <c r="D238" s="313"/>
      <c r="E238" s="313"/>
      <c r="F238" s="313"/>
      <c r="G238" s="562"/>
    </row>
    <row r="239" spans="1:7" x14ac:dyDescent="0.2">
      <c r="A239" s="512"/>
      <c r="B239" s="313"/>
      <c r="C239" s="313"/>
      <c r="D239" s="313"/>
      <c r="E239" s="313"/>
      <c r="F239" s="313"/>
      <c r="G239" s="562"/>
    </row>
    <row r="240" spans="1:7" x14ac:dyDescent="0.2">
      <c r="A240" s="512"/>
      <c r="B240" s="313"/>
      <c r="C240" s="313"/>
      <c r="D240" s="313"/>
      <c r="E240" s="313"/>
      <c r="F240" s="313"/>
      <c r="G240" s="562"/>
    </row>
    <row r="241" spans="1:7" x14ac:dyDescent="0.2">
      <c r="A241" s="512"/>
      <c r="B241" s="313"/>
      <c r="C241" s="313"/>
      <c r="D241" s="313"/>
      <c r="E241" s="313"/>
      <c r="F241" s="313"/>
      <c r="G241" s="562"/>
    </row>
    <row r="242" spans="1:7" x14ac:dyDescent="0.2">
      <c r="A242" s="512"/>
      <c r="B242" s="313"/>
      <c r="C242" s="313"/>
      <c r="D242" s="313"/>
      <c r="E242" s="313"/>
      <c r="F242" s="313"/>
      <c r="G242" s="562"/>
    </row>
    <row r="243" spans="1:7" x14ac:dyDescent="0.2">
      <c r="A243" s="512"/>
      <c r="B243" s="313"/>
      <c r="C243" s="313"/>
      <c r="D243" s="313"/>
      <c r="E243" s="313"/>
      <c r="F243" s="313"/>
      <c r="G243" s="562"/>
    </row>
    <row r="244" spans="1:7" x14ac:dyDescent="0.2">
      <c r="A244" s="512"/>
      <c r="B244" s="313"/>
      <c r="C244" s="313"/>
      <c r="D244" s="313"/>
      <c r="E244" s="313"/>
      <c r="F244" s="313"/>
      <c r="G244" s="562"/>
    </row>
    <row r="245" spans="1:7" x14ac:dyDescent="0.2">
      <c r="A245" s="512"/>
      <c r="B245" s="313"/>
      <c r="C245" s="313"/>
      <c r="D245" s="313"/>
      <c r="E245" s="313"/>
      <c r="F245" s="313"/>
      <c r="G245" s="562"/>
    </row>
    <row r="246" spans="1:7" x14ac:dyDescent="0.2">
      <c r="A246" s="512"/>
      <c r="B246" s="313"/>
      <c r="C246" s="313"/>
      <c r="D246" s="313"/>
      <c r="E246" s="313"/>
      <c r="F246" s="313"/>
      <c r="G246" s="562"/>
    </row>
    <row r="247" spans="1:7" x14ac:dyDescent="0.2">
      <c r="A247" s="512"/>
      <c r="B247" s="313"/>
      <c r="C247" s="313"/>
      <c r="D247" s="313"/>
      <c r="E247" s="313"/>
      <c r="F247" s="313"/>
      <c r="G247" s="562"/>
    </row>
    <row r="248" spans="1:7" x14ac:dyDescent="0.2">
      <c r="A248" s="512"/>
      <c r="B248" s="313"/>
      <c r="C248" s="313"/>
      <c r="D248" s="313"/>
      <c r="E248" s="313"/>
      <c r="F248" s="313"/>
      <c r="G248" s="562"/>
    </row>
    <row r="249" spans="1:7" x14ac:dyDescent="0.2">
      <c r="A249" s="512"/>
      <c r="B249" s="313"/>
      <c r="C249" s="313"/>
      <c r="D249" s="313"/>
      <c r="E249" s="313"/>
      <c r="F249" s="313"/>
      <c r="G249" s="562"/>
    </row>
    <row r="250" spans="1:7" x14ac:dyDescent="0.2">
      <c r="A250" s="512"/>
      <c r="B250" s="313"/>
      <c r="C250" s="313"/>
      <c r="D250" s="313"/>
      <c r="E250" s="313"/>
      <c r="F250" s="313"/>
      <c r="G250" s="562"/>
    </row>
    <row r="251" spans="1:7" x14ac:dyDescent="0.2">
      <c r="A251" s="512"/>
      <c r="B251" s="313"/>
      <c r="C251" s="313"/>
      <c r="D251" s="313"/>
      <c r="E251" s="313"/>
      <c r="F251" s="313"/>
      <c r="G251" s="562"/>
    </row>
    <row r="252" spans="1:7" x14ac:dyDescent="0.2">
      <c r="A252" s="512"/>
      <c r="B252" s="313"/>
      <c r="C252" s="313"/>
      <c r="D252" s="313"/>
      <c r="E252" s="313"/>
      <c r="F252" s="313"/>
      <c r="G252" s="562"/>
    </row>
    <row r="253" spans="1:7" x14ac:dyDescent="0.2">
      <c r="A253" s="512"/>
      <c r="B253" s="313"/>
      <c r="C253" s="313"/>
      <c r="D253" s="313"/>
      <c r="E253" s="313"/>
      <c r="F253" s="313"/>
      <c r="G253" s="562"/>
    </row>
    <row r="254" spans="1:7" x14ac:dyDescent="0.2">
      <c r="A254" s="512"/>
      <c r="B254" s="313"/>
      <c r="C254" s="313"/>
      <c r="D254" s="313"/>
      <c r="E254" s="313"/>
      <c r="F254" s="313"/>
      <c r="G254" s="562"/>
    </row>
    <row r="255" spans="1:7" x14ac:dyDescent="0.2">
      <c r="A255" s="512"/>
      <c r="B255" s="313"/>
      <c r="C255" s="313"/>
      <c r="D255" s="313"/>
      <c r="E255" s="313"/>
      <c r="F255" s="313"/>
      <c r="G255" s="562"/>
    </row>
    <row r="256" spans="1:7" x14ac:dyDescent="0.2">
      <c r="A256" s="512"/>
      <c r="B256" s="313"/>
      <c r="C256" s="313"/>
      <c r="D256" s="313"/>
      <c r="E256" s="313"/>
      <c r="F256" s="313"/>
      <c r="G256" s="562"/>
    </row>
    <row r="257" spans="1:7" x14ac:dyDescent="0.2">
      <c r="A257" s="512"/>
      <c r="B257" s="313"/>
      <c r="C257" s="313"/>
      <c r="D257" s="313"/>
      <c r="E257" s="313"/>
      <c r="F257" s="313"/>
      <c r="G257" s="562"/>
    </row>
    <row r="258" spans="1:7" x14ac:dyDescent="0.2">
      <c r="A258" s="512"/>
      <c r="B258" s="313"/>
      <c r="C258" s="313"/>
      <c r="D258" s="313"/>
      <c r="E258" s="313"/>
      <c r="F258" s="313"/>
      <c r="G258" s="562"/>
    </row>
    <row r="259" spans="1:7" x14ac:dyDescent="0.2">
      <c r="A259" s="512"/>
      <c r="B259" s="313"/>
      <c r="C259" s="313"/>
      <c r="D259" s="313"/>
      <c r="E259" s="313"/>
      <c r="F259" s="313"/>
      <c r="G259" s="562"/>
    </row>
    <row r="260" spans="1:7" x14ac:dyDescent="0.2">
      <c r="A260" s="512"/>
      <c r="B260" s="313"/>
      <c r="C260" s="313"/>
      <c r="D260" s="313"/>
      <c r="E260" s="313"/>
      <c r="F260" s="313"/>
      <c r="G260" s="562"/>
    </row>
    <row r="261" spans="1:7" x14ac:dyDescent="0.2">
      <c r="A261" s="512"/>
      <c r="B261" s="313"/>
      <c r="C261" s="313"/>
      <c r="D261" s="313"/>
      <c r="E261" s="313"/>
      <c r="F261" s="313"/>
      <c r="G261" s="562"/>
    </row>
    <row r="262" spans="1:7" x14ac:dyDescent="0.2">
      <c r="A262" s="512"/>
      <c r="B262" s="313"/>
      <c r="C262" s="313"/>
      <c r="D262" s="313"/>
      <c r="E262" s="313"/>
      <c r="F262" s="313"/>
      <c r="G262" s="562"/>
    </row>
    <row r="263" spans="1:7" x14ac:dyDescent="0.2">
      <c r="A263" s="512"/>
      <c r="B263" s="313"/>
      <c r="C263" s="313"/>
      <c r="D263" s="313"/>
      <c r="E263" s="313"/>
      <c r="F263" s="313"/>
      <c r="G263" s="562"/>
    </row>
    <row r="264" spans="1:7" x14ac:dyDescent="0.2">
      <c r="A264" s="512"/>
      <c r="B264" s="313"/>
      <c r="C264" s="313"/>
      <c r="D264" s="313"/>
      <c r="E264" s="313"/>
      <c r="F264" s="313"/>
      <c r="G264" s="562"/>
    </row>
    <row r="265" spans="1:7" x14ac:dyDescent="0.2">
      <c r="A265" s="512"/>
      <c r="B265" s="313"/>
      <c r="C265" s="313"/>
      <c r="D265" s="313"/>
      <c r="E265" s="313"/>
      <c r="F265" s="313"/>
      <c r="G265" s="562"/>
    </row>
    <row r="266" spans="1:7" x14ac:dyDescent="0.2">
      <c r="A266" s="512"/>
      <c r="B266" s="313"/>
      <c r="C266" s="313"/>
      <c r="D266" s="313"/>
      <c r="E266" s="313"/>
      <c r="F266" s="313"/>
      <c r="G266" s="562"/>
    </row>
    <row r="267" spans="1:7" x14ac:dyDescent="0.2">
      <c r="A267" s="512"/>
      <c r="B267" s="313"/>
      <c r="C267" s="313"/>
      <c r="D267" s="313"/>
      <c r="E267" s="313"/>
      <c r="F267" s="313"/>
      <c r="G267" s="562"/>
    </row>
    <row r="268" spans="1:7" x14ac:dyDescent="0.2">
      <c r="A268" s="512"/>
      <c r="B268" s="313"/>
      <c r="C268" s="313"/>
      <c r="D268" s="313"/>
      <c r="E268" s="313"/>
      <c r="F268" s="313"/>
      <c r="G268" s="562"/>
    </row>
    <row r="269" spans="1:7" x14ac:dyDescent="0.2">
      <c r="A269" s="512"/>
      <c r="B269" s="313"/>
      <c r="C269" s="313"/>
      <c r="D269" s="313"/>
      <c r="E269" s="313"/>
      <c r="F269" s="313"/>
      <c r="G269" s="562"/>
    </row>
    <row r="270" spans="1:7" x14ac:dyDescent="0.2">
      <c r="A270" s="512"/>
      <c r="B270" s="313"/>
      <c r="C270" s="313"/>
      <c r="D270" s="313"/>
      <c r="E270" s="313"/>
      <c r="F270" s="313"/>
      <c r="G270" s="562"/>
    </row>
  </sheetData>
  <mergeCells count="7">
    <mergeCell ref="F2:F3"/>
    <mergeCell ref="F4:F5"/>
    <mergeCell ref="B2:B6"/>
    <mergeCell ref="D2:D3"/>
    <mergeCell ref="D4:D5"/>
    <mergeCell ref="E2:E3"/>
    <mergeCell ref="E4:E5"/>
  </mergeCells>
  <phoneticPr fontId="47" type="noConversion"/>
  <dataValidations count="2">
    <dataValidation type="list" allowBlank="1" showInputMessage="1" showErrorMessage="1" sqref="C11:C270">
      <formula1>"D1,D2,D3,D4,D6,D7,PKSD,PKND, NER"</formula1>
    </dataValidation>
    <dataValidation type="list" allowBlank="1" showInputMessage="1" showErrorMessage="1" sqref="D11:F270">
      <formula1>"Yes,No"</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56"/>
  <sheetViews>
    <sheetView topLeftCell="A7" workbookViewId="0">
      <selection activeCell="S41" sqref="S41"/>
    </sheetView>
  </sheetViews>
  <sheetFormatPr defaultRowHeight="12.75" x14ac:dyDescent="0.2"/>
  <cols>
    <col min="1" max="1" width="10.5703125" customWidth="1"/>
    <col min="2" max="4" width="27.7109375" customWidth="1"/>
    <col min="5" max="5" width="46" customWidth="1"/>
  </cols>
  <sheetData>
    <row r="1" spans="1:5" x14ac:dyDescent="0.2">
      <c r="B1" s="1020" t="s">
        <v>172</v>
      </c>
    </row>
    <row r="2" spans="1:5" x14ac:dyDescent="0.2">
      <c r="B2" s="1020"/>
    </row>
    <row r="3" spans="1:5" x14ac:dyDescent="0.2">
      <c r="B3" s="1020"/>
    </row>
    <row r="4" spans="1:5" x14ac:dyDescent="0.2">
      <c r="B4" s="1020"/>
    </row>
    <row r="5" spans="1:5" x14ac:dyDescent="0.2">
      <c r="B5" s="1020"/>
    </row>
    <row r="6" spans="1:5" x14ac:dyDescent="0.2">
      <c r="B6" s="1020"/>
    </row>
    <row r="9" spans="1:5" ht="35.25" customHeight="1" x14ac:dyDescent="0.2">
      <c r="A9" s="366" t="s">
        <v>0</v>
      </c>
      <c r="B9" s="366" t="s">
        <v>133</v>
      </c>
      <c r="C9" s="366" t="s">
        <v>48</v>
      </c>
      <c r="D9" s="442" t="s">
        <v>134</v>
      </c>
      <c r="E9" s="442" t="s">
        <v>156</v>
      </c>
    </row>
    <row r="10" spans="1:5" x14ac:dyDescent="0.2">
      <c r="A10" s="605"/>
      <c r="B10" s="442" t="s">
        <v>378</v>
      </c>
      <c r="C10" s="442" t="s">
        <v>416</v>
      </c>
      <c r="D10" t="s">
        <v>180</v>
      </c>
      <c r="E10" t="s">
        <v>183</v>
      </c>
    </row>
    <row r="11" spans="1:5" x14ac:dyDescent="0.2">
      <c r="A11" s="605"/>
      <c r="B11" s="442" t="s">
        <v>379</v>
      </c>
      <c r="C11" s="442" t="s">
        <v>417</v>
      </c>
      <c r="D11" t="s">
        <v>418</v>
      </c>
      <c r="E11" s="442" t="s">
        <v>184</v>
      </c>
    </row>
    <row r="12" spans="1:5" x14ac:dyDescent="0.2">
      <c r="A12" s="605"/>
      <c r="B12" s="442" t="s">
        <v>380</v>
      </c>
      <c r="C12" s="442" t="s">
        <v>459</v>
      </c>
      <c r="D12" t="s">
        <v>460</v>
      </c>
      <c r="E12" s="442"/>
    </row>
    <row r="13" spans="1:5" x14ac:dyDescent="0.2">
      <c r="A13" s="605"/>
      <c r="B13" s="442" t="s">
        <v>381</v>
      </c>
      <c r="C13" s="442" t="s">
        <v>920</v>
      </c>
      <c r="D13" s="442" t="s">
        <v>180</v>
      </c>
      <c r="E13" s="442"/>
    </row>
    <row r="14" spans="1:5" x14ac:dyDescent="0.2">
      <c r="A14" s="605"/>
      <c r="B14" s="442" t="s">
        <v>382</v>
      </c>
      <c r="C14" s="442"/>
      <c r="D14" s="442" t="s">
        <v>180</v>
      </c>
      <c r="E14" s="442"/>
    </row>
    <row r="15" spans="1:5" x14ac:dyDescent="0.2">
      <c r="A15" s="605"/>
      <c r="B15" s="442" t="s">
        <v>383</v>
      </c>
      <c r="C15" s="442"/>
      <c r="D15" s="442" t="s">
        <v>180</v>
      </c>
      <c r="E15" s="442"/>
    </row>
    <row r="16" spans="1:5" x14ac:dyDescent="0.2">
      <c r="A16" s="605">
        <v>42552</v>
      </c>
      <c r="B16" s="442" t="s">
        <v>384</v>
      </c>
      <c r="C16" s="442" t="s">
        <v>493</v>
      </c>
      <c r="D16" s="442" t="s">
        <v>494</v>
      </c>
      <c r="E16" s="442"/>
    </row>
    <row r="17" spans="1:5" x14ac:dyDescent="0.2">
      <c r="A17" s="643">
        <v>42522</v>
      </c>
      <c r="B17" s="442" t="s">
        <v>385</v>
      </c>
      <c r="C17" s="442" t="s">
        <v>852</v>
      </c>
      <c r="D17" s="442" t="s">
        <v>853</v>
      </c>
      <c r="E17" s="442"/>
    </row>
    <row r="18" spans="1:5" x14ac:dyDescent="0.2">
      <c r="A18" s="605">
        <v>42581</v>
      </c>
      <c r="B18" s="442" t="s">
        <v>386</v>
      </c>
      <c r="C18" s="442" t="s">
        <v>595</v>
      </c>
      <c r="D18" s="442" t="s">
        <v>596</v>
      </c>
    </row>
    <row r="19" spans="1:5" x14ac:dyDescent="0.2">
      <c r="A19" s="605">
        <v>42581</v>
      </c>
      <c r="B19" s="442" t="s">
        <v>387</v>
      </c>
      <c r="C19" s="442" t="s">
        <v>600</v>
      </c>
      <c r="D19" s="442" t="s">
        <v>601</v>
      </c>
    </row>
    <row r="20" spans="1:5" x14ac:dyDescent="0.2">
      <c r="A20" s="605">
        <v>42616</v>
      </c>
      <c r="B20" s="442" t="s">
        <v>851</v>
      </c>
      <c r="C20" s="442" t="s">
        <v>855</v>
      </c>
      <c r="D20" s="442" t="s">
        <v>418</v>
      </c>
    </row>
    <row r="21" spans="1:5" x14ac:dyDescent="0.2">
      <c r="A21" s="605">
        <v>42628</v>
      </c>
      <c r="B21" s="442" t="s">
        <v>876</v>
      </c>
      <c r="C21" s="442" t="s">
        <v>877</v>
      </c>
      <c r="D21" s="442"/>
    </row>
    <row r="22" spans="1:5" x14ac:dyDescent="0.2">
      <c r="A22" s="605"/>
      <c r="B22" s="442" t="s">
        <v>929</v>
      </c>
      <c r="C22" s="442" t="s">
        <v>932</v>
      </c>
      <c r="D22" s="442"/>
      <c r="E22" s="691" t="s">
        <v>935</v>
      </c>
    </row>
    <row r="23" spans="1:5" x14ac:dyDescent="0.2">
      <c r="A23" s="605"/>
      <c r="B23" s="442" t="s">
        <v>930</v>
      </c>
      <c r="C23" s="442" t="s">
        <v>933</v>
      </c>
      <c r="D23" s="442"/>
      <c r="E23" t="s">
        <v>936</v>
      </c>
    </row>
    <row r="24" spans="1:5" x14ac:dyDescent="0.2">
      <c r="A24" s="605"/>
      <c r="B24" s="442" t="s">
        <v>931</v>
      </c>
      <c r="C24" s="442" t="s">
        <v>934</v>
      </c>
      <c r="D24" s="442"/>
      <c r="E24" t="s">
        <v>937</v>
      </c>
    </row>
    <row r="25" spans="1:5" x14ac:dyDescent="0.2">
      <c r="A25" s="604"/>
    </row>
    <row r="26" spans="1:5" x14ac:dyDescent="0.2">
      <c r="A26" s="646" t="s">
        <v>869</v>
      </c>
      <c r="B26" s="442" t="s">
        <v>858</v>
      </c>
    </row>
    <row r="27" spans="1:5" x14ac:dyDescent="0.2">
      <c r="A27" s="644"/>
      <c r="B27" s="442" t="s">
        <v>859</v>
      </c>
    </row>
    <row r="28" spans="1:5" x14ac:dyDescent="0.2">
      <c r="A28" s="644"/>
      <c r="B28" s="442" t="s">
        <v>860</v>
      </c>
    </row>
    <row r="29" spans="1:5" x14ac:dyDescent="0.2">
      <c r="A29" s="644"/>
      <c r="B29" s="442" t="s">
        <v>861</v>
      </c>
    </row>
    <row r="30" spans="1:5" x14ac:dyDescent="0.2">
      <c r="A30" s="644"/>
      <c r="B30" s="442" t="s">
        <v>862</v>
      </c>
    </row>
    <row r="31" spans="1:5" x14ac:dyDescent="0.2">
      <c r="A31" s="644"/>
      <c r="B31" s="442" t="s">
        <v>863</v>
      </c>
    </row>
    <row r="32" spans="1:5" x14ac:dyDescent="0.2">
      <c r="A32" s="644"/>
      <c r="B32" s="442" t="s">
        <v>864</v>
      </c>
    </row>
    <row r="33" spans="1:4" x14ac:dyDescent="0.2">
      <c r="A33" s="644"/>
      <c r="B33" s="442" t="s">
        <v>865</v>
      </c>
    </row>
    <row r="34" spans="1:4" x14ac:dyDescent="0.2">
      <c r="A34" s="644"/>
      <c r="B34" s="442" t="s">
        <v>857</v>
      </c>
      <c r="C34" s="442" t="s">
        <v>866</v>
      </c>
      <c r="D34" s="442" t="s">
        <v>867</v>
      </c>
    </row>
    <row r="35" spans="1:4" x14ac:dyDescent="0.2">
      <c r="A35" s="645">
        <v>42571</v>
      </c>
      <c r="B35" s="442" t="s">
        <v>868</v>
      </c>
    </row>
    <row r="36" spans="1:4" x14ac:dyDescent="0.2">
      <c r="A36" s="605">
        <v>42575</v>
      </c>
      <c r="B36" s="442" t="s">
        <v>856</v>
      </c>
      <c r="C36" s="442" t="s">
        <v>850</v>
      </c>
      <c r="D36" s="442" t="s">
        <v>854</v>
      </c>
    </row>
    <row r="37" spans="1:4" x14ac:dyDescent="0.2">
      <c r="A37" s="605"/>
      <c r="B37" s="442"/>
      <c r="C37" s="442"/>
      <c r="D37" s="442"/>
    </row>
    <row r="38" spans="1:4" x14ac:dyDescent="0.2">
      <c r="A38" s="605"/>
      <c r="B38" s="442"/>
      <c r="C38" s="442"/>
      <c r="D38" s="442"/>
    </row>
    <row r="39" spans="1:4" x14ac:dyDescent="0.2">
      <c r="A39" s="605"/>
      <c r="B39" s="442"/>
      <c r="C39" s="442"/>
      <c r="D39" s="442"/>
    </row>
    <row r="40" spans="1:4" x14ac:dyDescent="0.2">
      <c r="A40" s="605"/>
      <c r="B40" s="442"/>
      <c r="C40" s="442"/>
      <c r="D40" s="442"/>
    </row>
    <row r="41" spans="1:4" x14ac:dyDescent="0.2">
      <c r="A41" s="605"/>
      <c r="B41" s="442"/>
      <c r="C41" s="442"/>
      <c r="D41" s="442"/>
    </row>
    <row r="42" spans="1:4" x14ac:dyDescent="0.2">
      <c r="A42" s="605"/>
      <c r="B42" s="442" t="s">
        <v>938</v>
      </c>
      <c r="C42" s="442"/>
      <c r="D42" s="442"/>
    </row>
    <row r="43" spans="1:4" x14ac:dyDescent="0.2">
      <c r="A43" s="605"/>
      <c r="B43" s="442"/>
      <c r="C43" s="442"/>
      <c r="D43" s="442"/>
    </row>
    <row r="44" spans="1:4" x14ac:dyDescent="0.2">
      <c r="A44" s="605"/>
      <c r="B44" s="442"/>
      <c r="C44" s="442"/>
      <c r="D44" s="442"/>
    </row>
    <row r="45" spans="1:4" x14ac:dyDescent="0.2">
      <c r="A45" s="604"/>
    </row>
    <row r="46" spans="1:4" x14ac:dyDescent="0.2">
      <c r="A46" s="604"/>
      <c r="B46" s="442" t="s">
        <v>388</v>
      </c>
      <c r="C46" s="442"/>
      <c r="D46" s="442"/>
    </row>
    <row r="47" spans="1:4" x14ac:dyDescent="0.2">
      <c r="A47" s="604"/>
      <c r="B47" s="442" t="s">
        <v>389</v>
      </c>
    </row>
    <row r="48" spans="1:4" x14ac:dyDescent="0.2">
      <c r="A48" s="604"/>
      <c r="B48" s="442" t="s">
        <v>390</v>
      </c>
    </row>
    <row r="49" spans="1:4" x14ac:dyDescent="0.2">
      <c r="A49" s="604"/>
      <c r="B49" s="442" t="s">
        <v>391</v>
      </c>
    </row>
    <row r="50" spans="1:4" x14ac:dyDescent="0.2">
      <c r="A50" s="604"/>
      <c r="B50" s="442" t="s">
        <v>392</v>
      </c>
    </row>
    <row r="51" spans="1:4" x14ac:dyDescent="0.2">
      <c r="A51" s="604"/>
      <c r="B51" s="442" t="s">
        <v>393</v>
      </c>
    </row>
    <row r="52" spans="1:4" x14ac:dyDescent="0.2">
      <c r="A52" s="604"/>
      <c r="B52" s="442" t="s">
        <v>394</v>
      </c>
    </row>
    <row r="53" spans="1:4" x14ac:dyDescent="0.2">
      <c r="A53" s="605">
        <v>42566</v>
      </c>
      <c r="B53" s="442" t="s">
        <v>395</v>
      </c>
      <c r="C53" s="442" t="s">
        <v>538</v>
      </c>
      <c r="D53" s="442" t="s">
        <v>539</v>
      </c>
    </row>
    <row r="54" spans="1:4" x14ac:dyDescent="0.2">
      <c r="A54" s="604"/>
      <c r="B54" s="442" t="s">
        <v>396</v>
      </c>
    </row>
    <row r="55" spans="1:4" x14ac:dyDescent="0.2">
      <c r="A55" s="604"/>
      <c r="B55" s="442" t="s">
        <v>397</v>
      </c>
    </row>
    <row r="56" spans="1:4" x14ac:dyDescent="0.2">
      <c r="A56" s="604"/>
    </row>
  </sheetData>
  <mergeCells count="1">
    <mergeCell ref="B1:B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107"/>
  <sheetViews>
    <sheetView workbookViewId="0">
      <selection activeCell="S41" sqref="S41"/>
    </sheetView>
  </sheetViews>
  <sheetFormatPr defaultRowHeight="12.75" x14ac:dyDescent="0.2"/>
  <cols>
    <col min="1" max="1" width="10.140625" bestFit="1" customWidth="1"/>
    <col min="2" max="2" width="15.140625" customWidth="1"/>
    <col min="3" max="5" width="14.7109375" customWidth="1"/>
  </cols>
  <sheetData>
    <row r="1" spans="1:5" ht="13.5" thickBot="1" x14ac:dyDescent="0.25"/>
    <row r="2" spans="1:5" ht="13.5" customHeight="1" thickTop="1" x14ac:dyDescent="0.2">
      <c r="A2" s="1021" t="s">
        <v>163</v>
      </c>
      <c r="B2" s="1022"/>
      <c r="C2" s="1022"/>
      <c r="D2" s="1022"/>
      <c r="E2" s="1023"/>
    </row>
    <row r="3" spans="1:5" ht="12.75" customHeight="1" x14ac:dyDescent="0.2">
      <c r="A3" s="1024"/>
      <c r="B3" s="1025"/>
      <c r="C3" s="1025"/>
      <c r="D3" s="1025"/>
      <c r="E3" s="1026"/>
    </row>
    <row r="4" spans="1:5" ht="12.75" customHeight="1" x14ac:dyDescent="0.2">
      <c r="A4" s="1024"/>
      <c r="B4" s="1025"/>
      <c r="C4" s="1025"/>
      <c r="D4" s="1025"/>
      <c r="E4" s="1026"/>
    </row>
    <row r="5" spans="1:5" ht="12.75" customHeight="1" x14ac:dyDescent="0.2">
      <c r="A5" s="1024"/>
      <c r="B5" s="1025"/>
      <c r="C5" s="1025"/>
      <c r="D5" s="1025"/>
      <c r="E5" s="1026"/>
    </row>
    <row r="6" spans="1:5" ht="12.75" customHeight="1" x14ac:dyDescent="0.2">
      <c r="A6" s="1024"/>
      <c r="B6" s="1025"/>
      <c r="C6" s="1025"/>
      <c r="D6" s="1025"/>
      <c r="E6" s="1026"/>
    </row>
    <row r="7" spans="1:5" ht="12.75" customHeight="1" x14ac:dyDescent="0.2">
      <c r="A7" s="1024"/>
      <c r="B7" s="1025"/>
      <c r="C7" s="1025"/>
      <c r="D7" s="1025"/>
      <c r="E7" s="1026"/>
    </row>
    <row r="8" spans="1:5" ht="13.5" customHeight="1" thickBot="1" x14ac:dyDescent="0.25">
      <c r="A8" s="1027"/>
      <c r="B8" s="1028"/>
      <c r="C8" s="1028"/>
      <c r="D8" s="1028"/>
      <c r="E8" s="1029"/>
    </row>
    <row r="9" spans="1:5" ht="13.5" thickTop="1" x14ac:dyDescent="0.2"/>
    <row r="11" spans="1:5" x14ac:dyDescent="0.2">
      <c r="A11" s="509" t="s">
        <v>0</v>
      </c>
      <c r="B11" s="509" t="s">
        <v>162</v>
      </c>
      <c r="C11" s="509" t="s">
        <v>161</v>
      </c>
      <c r="D11" s="509" t="s">
        <v>159</v>
      </c>
      <c r="E11" s="509" t="s">
        <v>160</v>
      </c>
    </row>
    <row r="12" spans="1:5" x14ac:dyDescent="0.2">
      <c r="A12" s="606" t="s">
        <v>616</v>
      </c>
      <c r="B12" s="373" t="s">
        <v>609</v>
      </c>
      <c r="C12" s="373" t="s">
        <v>605</v>
      </c>
      <c r="D12" s="373" t="s">
        <v>606</v>
      </c>
      <c r="E12" s="509" t="s">
        <v>617</v>
      </c>
    </row>
    <row r="13" spans="1:5" x14ac:dyDescent="0.2">
      <c r="A13" s="510">
        <v>42564</v>
      </c>
      <c r="B13" s="373" t="s">
        <v>604</v>
      </c>
      <c r="C13" s="373" t="s">
        <v>605</v>
      </c>
      <c r="D13" s="373" t="s">
        <v>606</v>
      </c>
      <c r="E13" s="509" t="s">
        <v>615</v>
      </c>
    </row>
    <row r="14" spans="1:5" x14ac:dyDescent="0.2">
      <c r="A14" s="510">
        <v>42566</v>
      </c>
      <c r="B14" s="373" t="s">
        <v>609</v>
      </c>
      <c r="C14" s="373" t="s">
        <v>605</v>
      </c>
      <c r="D14" s="373" t="s">
        <v>606</v>
      </c>
      <c r="E14" s="509" t="s">
        <v>614</v>
      </c>
    </row>
    <row r="15" spans="1:5" x14ac:dyDescent="0.2">
      <c r="A15" s="510">
        <v>42568</v>
      </c>
      <c r="B15" s="373" t="s">
        <v>604</v>
      </c>
      <c r="C15" s="373" t="s">
        <v>605</v>
      </c>
      <c r="D15" s="373" t="s">
        <v>606</v>
      </c>
      <c r="E15" s="509" t="s">
        <v>610</v>
      </c>
    </row>
    <row r="16" spans="1:5" x14ac:dyDescent="0.2">
      <c r="A16" s="510">
        <v>42572</v>
      </c>
      <c r="B16" s="373" t="s">
        <v>609</v>
      </c>
      <c r="C16" s="373" t="s">
        <v>605</v>
      </c>
      <c r="D16" s="373" t="s">
        <v>606</v>
      </c>
      <c r="E16" s="509" t="s">
        <v>613</v>
      </c>
    </row>
    <row r="17" spans="1:5" x14ac:dyDescent="0.2">
      <c r="A17" s="510">
        <v>42575</v>
      </c>
      <c r="B17" s="373" t="s">
        <v>604</v>
      </c>
      <c r="C17" s="373" t="s">
        <v>605</v>
      </c>
      <c r="D17" s="373" t="s">
        <v>606</v>
      </c>
      <c r="E17" s="373" t="s">
        <v>612</v>
      </c>
    </row>
    <row r="18" spans="1:5" x14ac:dyDescent="0.2">
      <c r="A18" s="510">
        <v>42576</v>
      </c>
      <c r="B18" s="373" t="s">
        <v>609</v>
      </c>
      <c r="C18" s="373" t="s">
        <v>605</v>
      </c>
      <c r="D18" s="373" t="s">
        <v>606</v>
      </c>
      <c r="E18" s="373" t="s">
        <v>610</v>
      </c>
    </row>
    <row r="19" spans="1:5" x14ac:dyDescent="0.2">
      <c r="A19" s="510">
        <v>42577</v>
      </c>
      <c r="B19" s="373" t="s">
        <v>604</v>
      </c>
      <c r="C19" s="373" t="s">
        <v>605</v>
      </c>
      <c r="D19" s="373" t="s">
        <v>606</v>
      </c>
      <c r="E19" s="373" t="s">
        <v>611</v>
      </c>
    </row>
    <row r="20" spans="1:5" x14ac:dyDescent="0.2">
      <c r="A20" s="510">
        <v>42582</v>
      </c>
      <c r="B20" s="373" t="s">
        <v>604</v>
      </c>
      <c r="C20" s="373" t="s">
        <v>605</v>
      </c>
      <c r="D20" s="373" t="s">
        <v>606</v>
      </c>
      <c r="E20" s="373" t="s">
        <v>607</v>
      </c>
    </row>
    <row r="21" spans="1:5" x14ac:dyDescent="0.2">
      <c r="A21" s="510">
        <v>42582</v>
      </c>
      <c r="B21" s="373" t="s">
        <v>604</v>
      </c>
      <c r="C21" s="373" t="s">
        <v>605</v>
      </c>
      <c r="D21" s="373" t="s">
        <v>606</v>
      </c>
      <c r="E21" s="373" t="s">
        <v>607</v>
      </c>
    </row>
    <row r="22" spans="1:5" x14ac:dyDescent="0.2">
      <c r="A22" s="510">
        <v>42588</v>
      </c>
      <c r="B22" s="373" t="s">
        <v>890</v>
      </c>
      <c r="C22" s="373" t="s">
        <v>891</v>
      </c>
      <c r="D22" s="373" t="s">
        <v>606</v>
      </c>
      <c r="E22" s="373" t="s">
        <v>732</v>
      </c>
    </row>
    <row r="23" spans="1:5" x14ac:dyDescent="0.2">
      <c r="A23" s="510">
        <v>42589</v>
      </c>
      <c r="B23" s="373" t="s">
        <v>890</v>
      </c>
      <c r="C23" s="373" t="s">
        <v>891</v>
      </c>
      <c r="D23" s="373" t="s">
        <v>892</v>
      </c>
      <c r="E23" s="373" t="s">
        <v>893</v>
      </c>
    </row>
    <row r="24" spans="1:5" x14ac:dyDescent="0.2">
      <c r="A24" s="510">
        <v>42590</v>
      </c>
      <c r="B24" s="373" t="s">
        <v>604</v>
      </c>
      <c r="C24" s="373" t="s">
        <v>605</v>
      </c>
      <c r="D24" s="373" t="s">
        <v>606</v>
      </c>
      <c r="E24" s="373" t="s">
        <v>607</v>
      </c>
    </row>
    <row r="25" spans="1:5" x14ac:dyDescent="0.2">
      <c r="A25" s="510">
        <v>42591</v>
      </c>
      <c r="B25" s="373" t="s">
        <v>604</v>
      </c>
      <c r="C25" s="373" t="s">
        <v>605</v>
      </c>
      <c r="D25" s="373" t="s">
        <v>606</v>
      </c>
      <c r="E25" s="373" t="s">
        <v>894</v>
      </c>
    </row>
    <row r="26" spans="1:5" x14ac:dyDescent="0.2">
      <c r="A26" s="510">
        <v>42639</v>
      </c>
      <c r="B26" s="373" t="s">
        <v>609</v>
      </c>
      <c r="C26" s="373" t="s">
        <v>605</v>
      </c>
      <c r="D26" s="373" t="s">
        <v>606</v>
      </c>
      <c r="E26" s="373" t="s">
        <v>610</v>
      </c>
    </row>
    <row r="27" spans="1:5" x14ac:dyDescent="0.2">
      <c r="A27" s="510">
        <v>42644</v>
      </c>
      <c r="B27" s="373" t="s">
        <v>604</v>
      </c>
      <c r="C27" s="373" t="s">
        <v>605</v>
      </c>
      <c r="D27" s="373" t="s">
        <v>606</v>
      </c>
      <c r="E27" s="373" t="s">
        <v>870</v>
      </c>
    </row>
    <row r="28" spans="1:5" x14ac:dyDescent="0.2">
      <c r="A28" s="510">
        <v>42646</v>
      </c>
      <c r="B28" s="373" t="s">
        <v>609</v>
      </c>
      <c r="C28" s="373" t="s">
        <v>605</v>
      </c>
      <c r="D28" s="373" t="s">
        <v>606</v>
      </c>
      <c r="E28" s="373" t="s">
        <v>871</v>
      </c>
    </row>
    <row r="29" spans="1:5" x14ac:dyDescent="0.2">
      <c r="A29" s="373"/>
      <c r="B29" s="373"/>
      <c r="C29" s="373"/>
      <c r="D29" s="373"/>
      <c r="E29" s="373"/>
    </row>
    <row r="30" spans="1:5" x14ac:dyDescent="0.2">
      <c r="A30" s="373"/>
      <c r="B30" s="373"/>
      <c r="C30" s="373"/>
      <c r="D30" s="373"/>
      <c r="E30" s="373"/>
    </row>
    <row r="31" spans="1:5" x14ac:dyDescent="0.2">
      <c r="A31" s="373"/>
      <c r="B31" s="373"/>
      <c r="C31" s="373"/>
      <c r="D31" s="373"/>
      <c r="E31" s="373"/>
    </row>
    <row r="32" spans="1:5" x14ac:dyDescent="0.2">
      <c r="A32" s="373"/>
      <c r="B32" s="373"/>
      <c r="C32" s="373"/>
      <c r="D32" s="373"/>
      <c r="E32" s="373"/>
    </row>
    <row r="33" spans="1:5" x14ac:dyDescent="0.2">
      <c r="A33" s="373"/>
      <c r="B33" s="373"/>
      <c r="C33" s="373"/>
      <c r="D33" s="373"/>
      <c r="E33" s="373"/>
    </row>
    <row r="34" spans="1:5" x14ac:dyDescent="0.2">
      <c r="A34" s="373"/>
      <c r="B34" s="373"/>
      <c r="C34" s="373"/>
      <c r="D34" s="373"/>
      <c r="E34" s="373"/>
    </row>
    <row r="35" spans="1:5" x14ac:dyDescent="0.2">
      <c r="A35" s="373"/>
      <c r="B35" s="373"/>
      <c r="C35" s="373"/>
      <c r="D35" s="373"/>
      <c r="E35" s="373"/>
    </row>
    <row r="36" spans="1:5" x14ac:dyDescent="0.2">
      <c r="A36" s="373"/>
      <c r="B36" s="373"/>
      <c r="C36" s="373"/>
      <c r="D36" s="373"/>
      <c r="E36" s="373"/>
    </row>
    <row r="37" spans="1:5" x14ac:dyDescent="0.2">
      <c r="A37" s="373"/>
      <c r="B37" s="373"/>
      <c r="C37" s="373"/>
      <c r="D37" s="373"/>
      <c r="E37" s="373"/>
    </row>
    <row r="38" spans="1:5" x14ac:dyDescent="0.2">
      <c r="A38" s="373"/>
      <c r="B38" s="373"/>
      <c r="C38" s="373"/>
      <c r="D38" s="373"/>
      <c r="E38" s="373"/>
    </row>
    <row r="39" spans="1:5" x14ac:dyDescent="0.2">
      <c r="A39" s="373"/>
      <c r="B39" s="373"/>
      <c r="C39" s="373"/>
      <c r="D39" s="373"/>
      <c r="E39" s="373"/>
    </row>
    <row r="40" spans="1:5" x14ac:dyDescent="0.2">
      <c r="A40" s="373"/>
      <c r="B40" s="373"/>
      <c r="C40" s="373"/>
      <c r="D40" s="373"/>
      <c r="E40" s="373"/>
    </row>
    <row r="41" spans="1:5" x14ac:dyDescent="0.2">
      <c r="A41" s="373"/>
      <c r="B41" s="373"/>
      <c r="C41" s="373"/>
      <c r="D41" s="373"/>
      <c r="E41" s="373"/>
    </row>
    <row r="42" spans="1:5" x14ac:dyDescent="0.2">
      <c r="A42" s="373"/>
      <c r="B42" s="373"/>
      <c r="C42" s="373"/>
      <c r="D42" s="373"/>
      <c r="E42" s="373"/>
    </row>
    <row r="43" spans="1:5" x14ac:dyDescent="0.2">
      <c r="A43" s="373"/>
      <c r="B43" s="373"/>
      <c r="C43" s="373"/>
      <c r="D43" s="373"/>
      <c r="E43" s="373"/>
    </row>
    <row r="44" spans="1:5" x14ac:dyDescent="0.2">
      <c r="A44" s="373"/>
      <c r="B44" s="373"/>
      <c r="C44" s="373"/>
      <c r="D44" s="373"/>
      <c r="E44" s="373"/>
    </row>
    <row r="45" spans="1:5" x14ac:dyDescent="0.2">
      <c r="A45" s="373"/>
      <c r="B45" s="373"/>
      <c r="C45" s="373"/>
      <c r="D45" s="373"/>
      <c r="E45" s="373"/>
    </row>
    <row r="46" spans="1:5" x14ac:dyDescent="0.2">
      <c r="A46" s="373"/>
      <c r="B46" s="373"/>
      <c r="C46" s="373"/>
      <c r="D46" s="373"/>
      <c r="E46" s="373"/>
    </row>
    <row r="47" spans="1:5" x14ac:dyDescent="0.2">
      <c r="A47" s="373"/>
      <c r="B47" s="373"/>
      <c r="C47" s="373"/>
      <c r="D47" s="373"/>
      <c r="E47" s="373"/>
    </row>
    <row r="48" spans="1:5" x14ac:dyDescent="0.2">
      <c r="A48" s="373"/>
      <c r="B48" s="373"/>
      <c r="C48" s="373"/>
      <c r="D48" s="373"/>
      <c r="E48" s="373"/>
    </row>
    <row r="49" spans="1:5" x14ac:dyDescent="0.2">
      <c r="A49" s="373"/>
      <c r="B49" s="373"/>
      <c r="C49" s="373"/>
      <c r="D49" s="373"/>
      <c r="E49" s="373"/>
    </row>
    <row r="50" spans="1:5" x14ac:dyDescent="0.2">
      <c r="A50" s="373"/>
      <c r="B50" s="373"/>
      <c r="C50" s="373"/>
      <c r="D50" s="373"/>
      <c r="E50" s="373"/>
    </row>
    <row r="51" spans="1:5" x14ac:dyDescent="0.2">
      <c r="A51" s="373"/>
      <c r="B51" s="373"/>
      <c r="C51" s="373"/>
      <c r="D51" s="373"/>
      <c r="E51" s="373"/>
    </row>
    <row r="52" spans="1:5" x14ac:dyDescent="0.2">
      <c r="A52" s="373"/>
      <c r="B52" s="373"/>
      <c r="C52" s="373"/>
      <c r="D52" s="373"/>
      <c r="E52" s="373"/>
    </row>
    <row r="53" spans="1:5" x14ac:dyDescent="0.2">
      <c r="A53" s="373"/>
      <c r="B53" s="373"/>
      <c r="C53" s="373"/>
      <c r="D53" s="373"/>
      <c r="E53" s="373"/>
    </row>
    <row r="54" spans="1:5" x14ac:dyDescent="0.2">
      <c r="A54" s="373"/>
      <c r="B54" s="373"/>
      <c r="C54" s="373"/>
      <c r="D54" s="373"/>
      <c r="E54" s="373"/>
    </row>
    <row r="55" spans="1:5" x14ac:dyDescent="0.2">
      <c r="A55" s="373"/>
      <c r="B55" s="373"/>
      <c r="C55" s="373"/>
      <c r="D55" s="373"/>
      <c r="E55" s="373"/>
    </row>
    <row r="56" spans="1:5" x14ac:dyDescent="0.2">
      <c r="A56" s="373"/>
      <c r="B56" s="373"/>
      <c r="C56" s="373"/>
      <c r="D56" s="373"/>
      <c r="E56" s="373"/>
    </row>
    <row r="57" spans="1:5" x14ac:dyDescent="0.2">
      <c r="A57" s="373"/>
      <c r="B57" s="373"/>
      <c r="C57" s="373"/>
      <c r="D57" s="373"/>
      <c r="E57" s="373"/>
    </row>
    <row r="58" spans="1:5" x14ac:dyDescent="0.2">
      <c r="A58" s="373"/>
      <c r="B58" s="373"/>
      <c r="C58" s="373"/>
      <c r="D58" s="373"/>
      <c r="E58" s="373"/>
    </row>
    <row r="59" spans="1:5" x14ac:dyDescent="0.2">
      <c r="A59" s="373"/>
      <c r="B59" s="373"/>
      <c r="C59" s="373"/>
      <c r="D59" s="373"/>
      <c r="E59" s="373"/>
    </row>
    <row r="60" spans="1:5" x14ac:dyDescent="0.2">
      <c r="A60" s="373"/>
      <c r="B60" s="373"/>
      <c r="C60" s="373"/>
      <c r="D60" s="373"/>
      <c r="E60" s="373"/>
    </row>
    <row r="61" spans="1:5" x14ac:dyDescent="0.2">
      <c r="A61" s="373"/>
      <c r="B61" s="373"/>
      <c r="C61" s="373"/>
      <c r="D61" s="373"/>
      <c r="E61" s="373"/>
    </row>
    <row r="62" spans="1:5" x14ac:dyDescent="0.2">
      <c r="A62" s="373"/>
      <c r="B62" s="373"/>
      <c r="C62" s="373"/>
      <c r="D62" s="373"/>
      <c r="E62" s="373"/>
    </row>
    <row r="63" spans="1:5" x14ac:dyDescent="0.2">
      <c r="A63" s="373"/>
      <c r="B63" s="373"/>
      <c r="C63" s="373"/>
      <c r="D63" s="373"/>
      <c r="E63" s="373"/>
    </row>
    <row r="64" spans="1:5" x14ac:dyDescent="0.2">
      <c r="A64" s="373"/>
      <c r="B64" s="373"/>
      <c r="C64" s="373"/>
      <c r="D64" s="373"/>
      <c r="E64" s="373"/>
    </row>
    <row r="65" spans="1:5" x14ac:dyDescent="0.2">
      <c r="A65" s="373"/>
      <c r="B65" s="373"/>
      <c r="C65" s="373"/>
      <c r="D65" s="373"/>
      <c r="E65" s="373"/>
    </row>
    <row r="66" spans="1:5" x14ac:dyDescent="0.2">
      <c r="A66" s="373"/>
      <c r="B66" s="373"/>
      <c r="C66" s="373"/>
      <c r="D66" s="373"/>
      <c r="E66" s="373"/>
    </row>
    <row r="67" spans="1:5" x14ac:dyDescent="0.2">
      <c r="A67" s="373"/>
      <c r="B67" s="373"/>
      <c r="C67" s="373"/>
      <c r="D67" s="373"/>
      <c r="E67" s="373"/>
    </row>
    <row r="68" spans="1:5" x14ac:dyDescent="0.2">
      <c r="A68" s="373"/>
      <c r="B68" s="373"/>
      <c r="C68" s="373"/>
      <c r="D68" s="373"/>
      <c r="E68" s="373"/>
    </row>
    <row r="69" spans="1:5" x14ac:dyDescent="0.2">
      <c r="A69" s="373"/>
      <c r="B69" s="373"/>
      <c r="C69" s="373"/>
      <c r="D69" s="373"/>
      <c r="E69" s="373"/>
    </row>
    <row r="70" spans="1:5" x14ac:dyDescent="0.2">
      <c r="A70" s="373"/>
      <c r="B70" s="373"/>
      <c r="C70" s="373"/>
      <c r="D70" s="373"/>
      <c r="E70" s="373"/>
    </row>
    <row r="71" spans="1:5" x14ac:dyDescent="0.2">
      <c r="A71" s="373"/>
      <c r="B71" s="373"/>
      <c r="C71" s="373"/>
      <c r="D71" s="373"/>
      <c r="E71" s="373"/>
    </row>
    <row r="72" spans="1:5" x14ac:dyDescent="0.2">
      <c r="A72" s="373"/>
      <c r="B72" s="373"/>
      <c r="C72" s="373"/>
      <c r="D72" s="373"/>
      <c r="E72" s="373"/>
    </row>
    <row r="73" spans="1:5" x14ac:dyDescent="0.2">
      <c r="A73" s="373"/>
      <c r="B73" s="373"/>
      <c r="C73" s="373"/>
      <c r="D73" s="373"/>
      <c r="E73" s="373"/>
    </row>
    <row r="74" spans="1:5" x14ac:dyDescent="0.2">
      <c r="A74" s="373"/>
      <c r="B74" s="373"/>
      <c r="C74" s="373"/>
      <c r="D74" s="373"/>
      <c r="E74" s="373"/>
    </row>
    <row r="75" spans="1:5" x14ac:dyDescent="0.2">
      <c r="A75" s="373"/>
      <c r="B75" s="373"/>
      <c r="C75" s="373"/>
      <c r="D75" s="373"/>
      <c r="E75" s="373"/>
    </row>
    <row r="76" spans="1:5" x14ac:dyDescent="0.2">
      <c r="A76" s="373"/>
      <c r="B76" s="373"/>
      <c r="C76" s="373"/>
      <c r="D76" s="373"/>
      <c r="E76" s="373"/>
    </row>
    <row r="77" spans="1:5" x14ac:dyDescent="0.2">
      <c r="A77" s="373"/>
      <c r="B77" s="373"/>
      <c r="C77" s="373"/>
      <c r="D77" s="373"/>
      <c r="E77" s="373"/>
    </row>
    <row r="78" spans="1:5" x14ac:dyDescent="0.2">
      <c r="A78" s="373"/>
      <c r="B78" s="373"/>
      <c r="C78" s="373"/>
      <c r="D78" s="373"/>
      <c r="E78" s="373"/>
    </row>
    <row r="79" spans="1:5" x14ac:dyDescent="0.2">
      <c r="A79" s="373"/>
      <c r="B79" s="373"/>
      <c r="C79" s="373"/>
      <c r="D79" s="373"/>
      <c r="E79" s="373"/>
    </row>
    <row r="80" spans="1:5" x14ac:dyDescent="0.2">
      <c r="A80" s="373"/>
      <c r="B80" s="373"/>
      <c r="C80" s="373"/>
      <c r="D80" s="373"/>
      <c r="E80" s="373"/>
    </row>
    <row r="81" spans="1:5" x14ac:dyDescent="0.2">
      <c r="A81" s="373"/>
      <c r="B81" s="373"/>
      <c r="C81" s="373"/>
      <c r="D81" s="373"/>
      <c r="E81" s="373"/>
    </row>
    <row r="82" spans="1:5" x14ac:dyDescent="0.2">
      <c r="A82" s="373"/>
      <c r="B82" s="373"/>
      <c r="C82" s="373"/>
      <c r="D82" s="373"/>
      <c r="E82" s="373"/>
    </row>
    <row r="83" spans="1:5" x14ac:dyDescent="0.2">
      <c r="A83" s="373"/>
      <c r="B83" s="373"/>
      <c r="C83" s="373"/>
      <c r="D83" s="373"/>
      <c r="E83" s="373"/>
    </row>
    <row r="84" spans="1:5" x14ac:dyDescent="0.2">
      <c r="A84" s="373"/>
      <c r="B84" s="373"/>
      <c r="C84" s="373"/>
      <c r="D84" s="373"/>
      <c r="E84" s="373"/>
    </row>
    <row r="85" spans="1:5" x14ac:dyDescent="0.2">
      <c r="A85" s="373"/>
      <c r="B85" s="373"/>
      <c r="C85" s="373"/>
      <c r="D85" s="373"/>
      <c r="E85" s="373"/>
    </row>
    <row r="86" spans="1:5" x14ac:dyDescent="0.2">
      <c r="A86" s="373"/>
      <c r="B86" s="373"/>
      <c r="C86" s="373"/>
      <c r="D86" s="373"/>
      <c r="E86" s="373"/>
    </row>
    <row r="87" spans="1:5" x14ac:dyDescent="0.2">
      <c r="A87" s="373"/>
      <c r="B87" s="373"/>
      <c r="C87" s="373"/>
      <c r="D87" s="373"/>
      <c r="E87" s="373"/>
    </row>
    <row r="88" spans="1:5" x14ac:dyDescent="0.2">
      <c r="A88" s="373"/>
      <c r="B88" s="373"/>
      <c r="C88" s="373"/>
      <c r="D88" s="373"/>
      <c r="E88" s="373"/>
    </row>
    <row r="89" spans="1:5" x14ac:dyDescent="0.2">
      <c r="A89" s="373"/>
      <c r="B89" s="373"/>
      <c r="C89" s="373"/>
      <c r="D89" s="373"/>
      <c r="E89" s="373"/>
    </row>
    <row r="90" spans="1:5" x14ac:dyDescent="0.2">
      <c r="A90" s="373"/>
      <c r="B90" s="373"/>
      <c r="C90" s="373"/>
      <c r="D90" s="373"/>
      <c r="E90" s="373"/>
    </row>
    <row r="91" spans="1:5" x14ac:dyDescent="0.2">
      <c r="A91" s="373"/>
      <c r="B91" s="373"/>
      <c r="C91" s="373"/>
      <c r="D91" s="373"/>
      <c r="E91" s="373"/>
    </row>
    <row r="92" spans="1:5" x14ac:dyDescent="0.2">
      <c r="A92" s="373"/>
      <c r="B92" s="373"/>
      <c r="C92" s="373"/>
      <c r="D92" s="373"/>
      <c r="E92" s="373"/>
    </row>
    <row r="93" spans="1:5" x14ac:dyDescent="0.2">
      <c r="A93" s="373"/>
      <c r="B93" s="373"/>
      <c r="C93" s="373"/>
      <c r="D93" s="373"/>
      <c r="E93" s="373"/>
    </row>
    <row r="94" spans="1:5" x14ac:dyDescent="0.2">
      <c r="A94" s="373"/>
      <c r="B94" s="373"/>
      <c r="C94" s="373"/>
      <c r="D94" s="373"/>
      <c r="E94" s="373"/>
    </row>
    <row r="95" spans="1:5" x14ac:dyDescent="0.2">
      <c r="A95" s="373"/>
      <c r="B95" s="373"/>
      <c r="C95" s="373"/>
      <c r="D95" s="373"/>
      <c r="E95" s="373"/>
    </row>
    <row r="96" spans="1:5" x14ac:dyDescent="0.2">
      <c r="A96" s="373"/>
      <c r="B96" s="373"/>
      <c r="C96" s="373"/>
      <c r="D96" s="373"/>
      <c r="E96" s="373"/>
    </row>
    <row r="97" spans="1:5" x14ac:dyDescent="0.2">
      <c r="A97" s="373"/>
      <c r="B97" s="373"/>
      <c r="C97" s="373"/>
      <c r="D97" s="373"/>
      <c r="E97" s="373"/>
    </row>
    <row r="98" spans="1:5" x14ac:dyDescent="0.2">
      <c r="A98" s="373"/>
      <c r="B98" s="373"/>
      <c r="C98" s="373"/>
      <c r="D98" s="373"/>
      <c r="E98" s="373"/>
    </row>
    <row r="99" spans="1:5" x14ac:dyDescent="0.2">
      <c r="A99" s="373"/>
      <c r="B99" s="373"/>
      <c r="C99" s="373"/>
      <c r="D99" s="373"/>
      <c r="E99" s="373"/>
    </row>
    <row r="100" spans="1:5" x14ac:dyDescent="0.2">
      <c r="A100" s="373"/>
      <c r="B100" s="373"/>
      <c r="C100" s="373"/>
      <c r="D100" s="373"/>
      <c r="E100" s="373"/>
    </row>
    <row r="101" spans="1:5" x14ac:dyDescent="0.2">
      <c r="A101" s="373"/>
      <c r="B101" s="373"/>
      <c r="C101" s="373"/>
      <c r="D101" s="373"/>
      <c r="E101" s="373"/>
    </row>
    <row r="102" spans="1:5" x14ac:dyDescent="0.2">
      <c r="A102" s="373"/>
      <c r="B102" s="373"/>
      <c r="C102" s="373"/>
      <c r="D102" s="373"/>
      <c r="E102" s="373"/>
    </row>
    <row r="103" spans="1:5" x14ac:dyDescent="0.2">
      <c r="A103" s="373"/>
      <c r="B103" s="373"/>
      <c r="C103" s="373"/>
      <c r="D103" s="373"/>
      <c r="E103" s="373"/>
    </row>
    <row r="104" spans="1:5" x14ac:dyDescent="0.2">
      <c r="A104" s="373"/>
      <c r="B104" s="373"/>
      <c r="C104" s="373"/>
      <c r="D104" s="373"/>
      <c r="E104" s="373"/>
    </row>
    <row r="105" spans="1:5" x14ac:dyDescent="0.2">
      <c r="A105" s="373"/>
      <c r="B105" s="373"/>
      <c r="C105" s="373"/>
      <c r="D105" s="373"/>
      <c r="E105" s="373"/>
    </row>
    <row r="106" spans="1:5" x14ac:dyDescent="0.2">
      <c r="A106" s="373"/>
      <c r="B106" s="373"/>
      <c r="C106" s="373"/>
      <c r="D106" s="373"/>
      <c r="E106" s="373"/>
    </row>
    <row r="107" spans="1:5" x14ac:dyDescent="0.2">
      <c r="A107" s="373"/>
      <c r="B107" s="373"/>
      <c r="C107" s="373"/>
      <c r="D107" s="373"/>
      <c r="E107" s="373"/>
    </row>
  </sheetData>
  <mergeCells count="1">
    <mergeCell ref="A2:E8"/>
  </mergeCells>
  <dataValidations count="3">
    <dataValidation type="list" allowBlank="1" showInputMessage="1" showErrorMessage="1" sqref="C12:C257">
      <formula1>"Fire, SAR"</formula1>
    </dataValidation>
    <dataValidation type="list" allowBlank="1" showInputMessage="1" showErrorMessage="1" sqref="D12:D257">
      <formula1>"Helicopter, Chain Saw, Pumps"</formula1>
    </dataValidation>
    <dataValidation type="list" allowBlank="1" showInputMessage="1" showErrorMessage="1" sqref="B12:B257">
      <formula1>"Teton, Gros Ventre, Bridger"</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60"/>
  <sheetViews>
    <sheetView workbookViewId="0">
      <selection activeCell="S41" sqref="S41"/>
    </sheetView>
  </sheetViews>
  <sheetFormatPr defaultRowHeight="12.75" x14ac:dyDescent="0.2"/>
  <cols>
    <col min="3" max="3" width="12.7109375" bestFit="1" customWidth="1"/>
    <col min="5" max="5" width="33.140625" bestFit="1" customWidth="1"/>
  </cols>
  <sheetData>
    <row r="1" spans="1:5" ht="15.75" x14ac:dyDescent="0.25">
      <c r="A1" s="1030" t="s">
        <v>176</v>
      </c>
      <c r="B1" s="1030"/>
      <c r="C1" s="1030"/>
      <c r="D1" s="1030"/>
      <c r="E1" s="1030"/>
    </row>
    <row r="2" spans="1:5" x14ac:dyDescent="0.2">
      <c r="A2" s="273" t="s">
        <v>0</v>
      </c>
      <c r="B2" s="273" t="s">
        <v>177</v>
      </c>
      <c r="C2" s="273" t="s">
        <v>97</v>
      </c>
      <c r="D2" s="273" t="s">
        <v>178</v>
      </c>
      <c r="E2" s="273" t="s">
        <v>179</v>
      </c>
    </row>
    <row r="3" spans="1:5" x14ac:dyDescent="0.2">
      <c r="A3" s="375">
        <v>42640</v>
      </c>
      <c r="B3" s="273"/>
      <c r="C3" s="273" t="s">
        <v>821</v>
      </c>
      <c r="D3" s="273" t="s">
        <v>504</v>
      </c>
      <c r="E3" s="273" t="s">
        <v>822</v>
      </c>
    </row>
    <row r="4" spans="1:5" x14ac:dyDescent="0.2">
      <c r="A4" s="375"/>
      <c r="B4" s="273"/>
      <c r="C4" s="273"/>
      <c r="D4" s="273"/>
      <c r="E4" s="273"/>
    </row>
    <row r="5" spans="1:5" x14ac:dyDescent="0.2">
      <c r="A5" s="273"/>
      <c r="B5" s="273"/>
      <c r="C5" s="273"/>
      <c r="D5" s="273"/>
      <c r="E5" s="273"/>
    </row>
    <row r="6" spans="1:5" x14ac:dyDescent="0.2">
      <c r="A6" s="273"/>
      <c r="B6" s="273"/>
      <c r="C6" s="273"/>
      <c r="D6" s="273"/>
      <c r="E6" s="273"/>
    </row>
    <row r="7" spans="1:5" x14ac:dyDescent="0.2">
      <c r="A7" s="273"/>
      <c r="B7" s="273"/>
      <c r="C7" s="273"/>
      <c r="D7" s="273"/>
      <c r="E7" s="273"/>
    </row>
    <row r="8" spans="1:5" x14ac:dyDescent="0.2">
      <c r="A8" s="273"/>
      <c r="B8" s="273"/>
      <c r="C8" s="273"/>
      <c r="D8" s="273"/>
      <c r="E8" s="273"/>
    </row>
    <row r="9" spans="1:5" x14ac:dyDescent="0.2">
      <c r="A9" s="273"/>
      <c r="B9" s="273"/>
      <c r="C9" s="273"/>
      <c r="D9" s="273"/>
      <c r="E9" s="273"/>
    </row>
    <row r="10" spans="1:5" x14ac:dyDescent="0.2">
      <c r="A10" s="273"/>
      <c r="B10" s="273"/>
      <c r="C10" s="273"/>
      <c r="D10" s="273"/>
      <c r="E10" s="273"/>
    </row>
    <row r="11" spans="1:5" x14ac:dyDescent="0.2">
      <c r="A11" s="273"/>
      <c r="B11" s="273"/>
      <c r="C11" s="273"/>
      <c r="D11" s="273"/>
      <c r="E11" s="273"/>
    </row>
    <row r="12" spans="1:5" x14ac:dyDescent="0.2">
      <c r="A12" s="273"/>
      <c r="B12" s="273"/>
      <c r="C12" s="273"/>
      <c r="D12" s="273"/>
      <c r="E12" s="273"/>
    </row>
    <row r="13" spans="1:5" x14ac:dyDescent="0.2">
      <c r="A13" s="273"/>
      <c r="B13" s="273"/>
      <c r="C13" s="273"/>
      <c r="D13" s="273"/>
      <c r="E13" s="273"/>
    </row>
    <row r="14" spans="1:5" x14ac:dyDescent="0.2">
      <c r="A14" s="273"/>
      <c r="B14" s="273"/>
      <c r="C14" s="273"/>
      <c r="D14" s="273"/>
      <c r="E14" s="273"/>
    </row>
    <row r="15" spans="1:5" x14ac:dyDescent="0.2">
      <c r="A15" s="273"/>
      <c r="B15" s="273"/>
      <c r="C15" s="273"/>
      <c r="D15" s="273"/>
      <c r="E15" s="273"/>
    </row>
    <row r="16" spans="1:5" x14ac:dyDescent="0.2">
      <c r="A16" s="273"/>
      <c r="B16" s="273"/>
      <c r="C16" s="273"/>
      <c r="D16" s="273"/>
      <c r="E16" s="273"/>
    </row>
    <row r="17" spans="1:5" x14ac:dyDescent="0.2">
      <c r="A17" s="273"/>
      <c r="B17" s="273"/>
      <c r="C17" s="273"/>
      <c r="D17" s="273"/>
      <c r="E17" s="273"/>
    </row>
    <row r="18" spans="1:5" x14ac:dyDescent="0.2">
      <c r="A18" s="273"/>
      <c r="B18" s="273"/>
      <c r="C18" s="273"/>
      <c r="D18" s="273"/>
      <c r="E18" s="273"/>
    </row>
    <row r="19" spans="1:5" x14ac:dyDescent="0.2">
      <c r="A19" s="273"/>
      <c r="B19" s="273"/>
      <c r="C19" s="273"/>
      <c r="D19" s="273"/>
      <c r="E19" s="273"/>
    </row>
    <row r="20" spans="1:5" x14ac:dyDescent="0.2">
      <c r="A20" s="273"/>
      <c r="B20" s="273"/>
      <c r="C20" s="273"/>
      <c r="D20" s="273"/>
      <c r="E20" s="273"/>
    </row>
    <row r="21" spans="1:5" x14ac:dyDescent="0.2">
      <c r="A21" s="273"/>
      <c r="B21" s="273"/>
      <c r="C21" s="273"/>
      <c r="D21" s="273"/>
      <c r="E21" s="273"/>
    </row>
    <row r="22" spans="1:5" x14ac:dyDescent="0.2">
      <c r="A22" s="273"/>
      <c r="B22" s="273"/>
      <c r="C22" s="273"/>
      <c r="D22" s="273"/>
      <c r="E22" s="273"/>
    </row>
    <row r="23" spans="1:5" x14ac:dyDescent="0.2">
      <c r="A23" s="273"/>
      <c r="B23" s="273"/>
      <c r="C23" s="273"/>
      <c r="D23" s="273"/>
      <c r="E23" s="273"/>
    </row>
    <row r="24" spans="1:5" x14ac:dyDescent="0.2">
      <c r="A24" s="273"/>
      <c r="B24" s="273"/>
      <c r="C24" s="273"/>
      <c r="D24" s="273"/>
      <c r="E24" s="273"/>
    </row>
    <row r="25" spans="1:5" x14ac:dyDescent="0.2">
      <c r="A25" s="273"/>
      <c r="B25" s="273"/>
      <c r="C25" s="273"/>
      <c r="D25" s="273"/>
      <c r="E25" s="273"/>
    </row>
    <row r="26" spans="1:5" x14ac:dyDescent="0.2">
      <c r="A26" s="273"/>
      <c r="B26" s="273"/>
      <c r="C26" s="273"/>
      <c r="D26" s="273"/>
      <c r="E26" s="273"/>
    </row>
    <row r="27" spans="1:5" x14ac:dyDescent="0.2">
      <c r="A27" s="273"/>
      <c r="B27" s="273"/>
      <c r="C27" s="273"/>
      <c r="D27" s="273"/>
      <c r="E27" s="273"/>
    </row>
    <row r="28" spans="1:5" x14ac:dyDescent="0.2">
      <c r="A28" s="273"/>
      <c r="B28" s="273"/>
      <c r="C28" s="273"/>
      <c r="D28" s="273"/>
      <c r="E28" s="273"/>
    </row>
    <row r="29" spans="1:5" x14ac:dyDescent="0.2">
      <c r="A29" s="273"/>
      <c r="B29" s="273"/>
      <c r="C29" s="273"/>
      <c r="D29" s="273"/>
      <c r="E29" s="273"/>
    </row>
    <row r="30" spans="1:5" x14ac:dyDescent="0.2">
      <c r="A30" s="273"/>
      <c r="B30" s="273"/>
      <c r="C30" s="273"/>
      <c r="D30" s="273"/>
      <c r="E30" s="273"/>
    </row>
    <row r="31" spans="1:5" x14ac:dyDescent="0.2">
      <c r="A31" s="273"/>
      <c r="B31" s="273"/>
      <c r="C31" s="273"/>
      <c r="D31" s="273"/>
      <c r="E31" s="273"/>
    </row>
    <row r="32" spans="1:5" x14ac:dyDescent="0.2">
      <c r="A32" s="273"/>
      <c r="B32" s="273"/>
      <c r="C32" s="273"/>
      <c r="D32" s="273"/>
      <c r="E32" s="273"/>
    </row>
    <row r="33" spans="1:5" x14ac:dyDescent="0.2">
      <c r="A33" s="273"/>
      <c r="B33" s="273"/>
      <c r="C33" s="273"/>
      <c r="D33" s="273"/>
      <c r="E33" s="273"/>
    </row>
    <row r="34" spans="1:5" x14ac:dyDescent="0.2">
      <c r="A34" s="273"/>
      <c r="B34" s="273"/>
      <c r="C34" s="273"/>
      <c r="D34" s="273"/>
      <c r="E34" s="273"/>
    </row>
    <row r="35" spans="1:5" x14ac:dyDescent="0.2">
      <c r="A35" s="273"/>
      <c r="B35" s="273"/>
      <c r="C35" s="273"/>
      <c r="D35" s="273"/>
      <c r="E35" s="273"/>
    </row>
    <row r="36" spans="1:5" x14ac:dyDescent="0.2">
      <c r="A36" s="273"/>
      <c r="B36" s="273"/>
      <c r="C36" s="273"/>
      <c r="D36" s="273"/>
      <c r="E36" s="273"/>
    </row>
    <row r="37" spans="1:5" x14ac:dyDescent="0.2">
      <c r="A37" s="273"/>
      <c r="B37" s="273"/>
      <c r="C37" s="273"/>
      <c r="D37" s="273"/>
      <c r="E37" s="273"/>
    </row>
    <row r="38" spans="1:5" x14ac:dyDescent="0.2">
      <c r="A38" s="273"/>
      <c r="B38" s="273"/>
      <c r="C38" s="273"/>
      <c r="D38" s="273"/>
      <c r="E38" s="273"/>
    </row>
    <row r="39" spans="1:5" x14ac:dyDescent="0.2">
      <c r="A39" s="273"/>
      <c r="B39" s="273"/>
      <c r="C39" s="273"/>
      <c r="D39" s="273"/>
      <c r="E39" s="273"/>
    </row>
    <row r="40" spans="1:5" x14ac:dyDescent="0.2">
      <c r="A40" s="273"/>
      <c r="B40" s="273"/>
      <c r="C40" s="273"/>
      <c r="D40" s="273"/>
      <c r="E40" s="273"/>
    </row>
    <row r="41" spans="1:5" x14ac:dyDescent="0.2">
      <c r="A41" s="273"/>
      <c r="B41" s="273"/>
      <c r="C41" s="273"/>
      <c r="D41" s="273"/>
      <c r="E41" s="273"/>
    </row>
    <row r="42" spans="1:5" x14ac:dyDescent="0.2">
      <c r="A42" s="273"/>
      <c r="B42" s="273"/>
      <c r="C42" s="273"/>
      <c r="D42" s="273"/>
      <c r="E42" s="273"/>
    </row>
    <row r="43" spans="1:5" x14ac:dyDescent="0.2">
      <c r="A43" s="273"/>
      <c r="B43" s="273"/>
      <c r="C43" s="273"/>
      <c r="D43" s="273"/>
      <c r="E43" s="273"/>
    </row>
    <row r="44" spans="1:5" x14ac:dyDescent="0.2">
      <c r="A44" s="273"/>
      <c r="B44" s="273"/>
      <c r="C44" s="273"/>
      <c r="D44" s="273"/>
      <c r="E44" s="273"/>
    </row>
    <row r="45" spans="1:5" x14ac:dyDescent="0.2">
      <c r="A45" s="273"/>
      <c r="B45" s="273"/>
      <c r="C45" s="273"/>
      <c r="D45" s="273"/>
      <c r="E45" s="273"/>
    </row>
    <row r="46" spans="1:5" x14ac:dyDescent="0.2">
      <c r="A46" s="273"/>
      <c r="B46" s="273"/>
      <c r="C46" s="273"/>
      <c r="D46" s="273"/>
      <c r="E46" s="273"/>
    </row>
    <row r="47" spans="1:5" x14ac:dyDescent="0.2">
      <c r="A47" s="273"/>
      <c r="B47" s="273"/>
      <c r="C47" s="273"/>
      <c r="D47" s="273"/>
      <c r="E47" s="273"/>
    </row>
    <row r="48" spans="1:5" x14ac:dyDescent="0.2">
      <c r="A48" s="273"/>
      <c r="B48" s="273"/>
      <c r="C48" s="273"/>
      <c r="D48" s="273"/>
      <c r="E48" s="273"/>
    </row>
    <row r="49" spans="1:5" x14ac:dyDescent="0.2">
      <c r="A49" s="273"/>
      <c r="B49" s="273"/>
      <c r="C49" s="273"/>
      <c r="D49" s="273"/>
      <c r="E49" s="273"/>
    </row>
    <row r="50" spans="1:5" x14ac:dyDescent="0.2">
      <c r="A50" s="273"/>
      <c r="B50" s="273"/>
      <c r="C50" s="273"/>
      <c r="D50" s="273"/>
      <c r="E50" s="273"/>
    </row>
    <row r="51" spans="1:5" x14ac:dyDescent="0.2">
      <c r="A51" s="273"/>
      <c r="B51" s="273"/>
      <c r="C51" s="273"/>
      <c r="D51" s="273"/>
      <c r="E51" s="273"/>
    </row>
    <row r="52" spans="1:5" x14ac:dyDescent="0.2">
      <c r="A52" s="273"/>
      <c r="B52" s="273"/>
      <c r="C52" s="273"/>
      <c r="D52" s="273"/>
      <c r="E52" s="273"/>
    </row>
    <row r="53" spans="1:5" x14ac:dyDescent="0.2">
      <c r="A53" s="273"/>
      <c r="B53" s="273"/>
      <c r="C53" s="273"/>
      <c r="D53" s="273"/>
      <c r="E53" s="273"/>
    </row>
    <row r="54" spans="1:5" x14ac:dyDescent="0.2">
      <c r="A54" s="273"/>
      <c r="B54" s="273"/>
      <c r="C54" s="273"/>
      <c r="D54" s="273"/>
      <c r="E54" s="273"/>
    </row>
    <row r="55" spans="1:5" x14ac:dyDescent="0.2">
      <c r="A55" s="273"/>
      <c r="B55" s="273"/>
      <c r="C55" s="273"/>
      <c r="D55" s="273"/>
      <c r="E55" s="273"/>
    </row>
    <row r="56" spans="1:5" x14ac:dyDescent="0.2">
      <c r="A56" s="273"/>
      <c r="B56" s="273"/>
      <c r="C56" s="273"/>
      <c r="D56" s="273"/>
      <c r="E56" s="273"/>
    </row>
    <row r="57" spans="1:5" x14ac:dyDescent="0.2">
      <c r="A57" s="273"/>
      <c r="B57" s="273"/>
      <c r="C57" s="273"/>
      <c r="D57" s="273"/>
      <c r="E57" s="273"/>
    </row>
    <row r="58" spans="1:5" x14ac:dyDescent="0.2">
      <c r="A58" s="273"/>
      <c r="B58" s="273"/>
      <c r="C58" s="273"/>
      <c r="D58" s="273"/>
      <c r="E58" s="273"/>
    </row>
    <row r="59" spans="1:5" x14ac:dyDescent="0.2">
      <c r="A59" s="273"/>
      <c r="B59" s="273"/>
      <c r="C59" s="273"/>
      <c r="D59" s="273"/>
      <c r="E59" s="273"/>
    </row>
    <row r="60" spans="1:5" x14ac:dyDescent="0.2">
      <c r="A60" s="273"/>
      <c r="B60" s="273"/>
      <c r="C60" s="273"/>
      <c r="D60" s="273"/>
      <c r="E60" s="273"/>
    </row>
  </sheetData>
  <mergeCells count="1">
    <mergeCell ref="A1:E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H159"/>
  <sheetViews>
    <sheetView zoomScaleNormal="100" workbookViewId="0">
      <pane xSplit="4" topLeftCell="E1" activePane="topRight" state="frozen"/>
      <selection pane="topRight" activeCell="H31" sqref="H31"/>
    </sheetView>
  </sheetViews>
  <sheetFormatPr defaultRowHeight="12.75" x14ac:dyDescent="0.2"/>
  <cols>
    <col min="2" max="2" width="27.7109375" customWidth="1"/>
    <col min="3" max="3" width="14.7109375" customWidth="1"/>
    <col min="4" max="5" width="9.7109375" customWidth="1"/>
    <col min="6" max="9" width="9.140625" customWidth="1"/>
    <col min="11" max="11" width="9.140625" style="285" customWidth="1"/>
    <col min="13" max="13" width="10" style="150" customWidth="1"/>
    <col min="14" max="16" width="9.140625" style="585" customWidth="1"/>
    <col min="17" max="18" width="9.140625" customWidth="1"/>
    <col min="19" max="19" width="16.28515625" customWidth="1"/>
    <col min="20" max="22" width="9.140625" customWidth="1"/>
    <col min="23" max="25" width="5.7109375" style="150" customWidth="1"/>
    <col min="26" max="26" width="5.7109375" customWidth="1"/>
    <col min="27" max="29" width="5.7109375" style="150" customWidth="1"/>
    <col min="30" max="31" width="8.7109375" customWidth="1"/>
  </cols>
  <sheetData>
    <row r="1" spans="1:34" ht="13.5" thickBot="1" x14ac:dyDescent="0.25"/>
    <row r="2" spans="1:34" ht="15" customHeight="1" thickTop="1" thickBot="1" x14ac:dyDescent="0.25">
      <c r="A2" s="31"/>
      <c r="B2" s="817" t="s">
        <v>58</v>
      </c>
      <c r="C2" s="32"/>
      <c r="D2" s="33"/>
      <c r="E2" s="33"/>
      <c r="F2" s="33"/>
      <c r="G2" s="33"/>
      <c r="H2" s="33"/>
      <c r="I2" s="33"/>
      <c r="J2" s="33"/>
      <c r="K2" s="286"/>
      <c r="L2" s="33"/>
      <c r="M2" s="34"/>
      <c r="N2" s="39"/>
      <c r="O2" s="39"/>
      <c r="P2" s="39"/>
      <c r="Q2" s="34"/>
      <c r="R2" s="658"/>
      <c r="S2" s="658"/>
      <c r="T2" s="657"/>
      <c r="U2" s="657"/>
      <c r="V2" s="659"/>
      <c r="W2" s="674"/>
      <c r="Z2" s="37"/>
      <c r="AD2" s="39"/>
      <c r="AE2" s="39"/>
    </row>
    <row r="3" spans="1:34" ht="15" customHeight="1" thickTop="1" x14ac:dyDescent="0.2">
      <c r="A3" s="40"/>
      <c r="B3" s="818"/>
      <c r="C3" s="40"/>
      <c r="D3" s="41"/>
      <c r="G3" s="827" t="s">
        <v>23</v>
      </c>
      <c r="H3" s="828"/>
      <c r="I3" s="41"/>
      <c r="J3" s="41"/>
      <c r="K3" s="45"/>
      <c r="L3" s="44"/>
      <c r="M3" s="44"/>
      <c r="N3" s="47"/>
      <c r="O3" s="47"/>
      <c r="P3" s="47"/>
      <c r="Q3" s="44"/>
      <c r="R3" s="662"/>
      <c r="S3" s="662"/>
      <c r="T3" s="661"/>
      <c r="U3" s="661"/>
      <c r="V3" s="663"/>
      <c r="W3" s="660"/>
      <c r="X3" s="41"/>
      <c r="Y3" s="41"/>
      <c r="Z3" s="41"/>
      <c r="AA3" s="41"/>
      <c r="AB3" s="41"/>
      <c r="AC3" s="41"/>
      <c r="AD3" s="39"/>
      <c r="AE3" s="39"/>
    </row>
    <row r="4" spans="1:34" ht="15" customHeight="1" thickBot="1" x14ac:dyDescent="0.25">
      <c r="A4" s="40"/>
      <c r="B4" s="818"/>
      <c r="C4" s="40"/>
      <c r="D4" s="48"/>
      <c r="G4" s="829"/>
      <c r="H4" s="830"/>
      <c r="I4" s="48"/>
      <c r="J4" s="48"/>
      <c r="K4" s="51"/>
      <c r="L4" s="50"/>
      <c r="M4" s="50"/>
      <c r="N4" s="53"/>
      <c r="O4" s="53"/>
      <c r="P4" s="53"/>
      <c r="Q4" s="50"/>
      <c r="R4" s="666"/>
      <c r="S4" s="666"/>
      <c r="T4" s="665"/>
      <c r="U4" s="665"/>
      <c r="V4" s="667"/>
      <c r="W4" s="664"/>
      <c r="X4" s="48"/>
      <c r="Y4" s="48"/>
      <c r="Z4" s="48"/>
      <c r="AA4" s="48"/>
      <c r="AB4" s="48"/>
      <c r="AC4" s="48"/>
      <c r="AD4" s="54"/>
      <c r="AE4" s="54"/>
      <c r="AF4" s="55"/>
      <c r="AG4" s="55"/>
      <c r="AH4" s="55"/>
    </row>
    <row r="5" spans="1:34" ht="15" customHeight="1" thickTop="1" thickBot="1" x14ac:dyDescent="0.25">
      <c r="A5" s="40"/>
      <c r="B5" s="818"/>
      <c r="C5" s="40"/>
      <c r="D5" s="48"/>
      <c r="G5" s="60" t="s">
        <v>61</v>
      </c>
      <c r="H5" s="61">
        <f>COUNTIF(G13:G159,"D1")</f>
        <v>2</v>
      </c>
      <c r="I5" s="56"/>
      <c r="J5" s="56"/>
      <c r="K5" s="70"/>
      <c r="L5" s="57"/>
      <c r="M5" s="58"/>
      <c r="N5" s="586"/>
      <c r="O5" s="586"/>
      <c r="P5" s="53"/>
      <c r="Q5" s="58"/>
      <c r="R5" s="669"/>
      <c r="S5" s="669"/>
      <c r="T5" s="668"/>
      <c r="U5" s="668"/>
      <c r="V5" s="670"/>
      <c r="W5" s="664"/>
      <c r="X5" s="48"/>
      <c r="Y5" s="48"/>
      <c r="Z5" s="48"/>
      <c r="AA5" s="48"/>
      <c r="AB5" s="48"/>
      <c r="AC5" s="48"/>
      <c r="AD5" s="54"/>
      <c r="AE5" s="54"/>
      <c r="AF5" s="55"/>
      <c r="AG5" s="55"/>
      <c r="AH5" s="55"/>
    </row>
    <row r="6" spans="1:34" ht="15" customHeight="1" thickTop="1" thickBot="1" x14ac:dyDescent="0.25">
      <c r="A6" s="40"/>
      <c r="B6" s="819"/>
      <c r="C6" s="40"/>
      <c r="D6" s="48"/>
      <c r="G6" s="60" t="s">
        <v>62</v>
      </c>
      <c r="H6" s="61">
        <f>COUNTIF(G13:G159,"D2")</f>
        <v>4</v>
      </c>
      <c r="I6" s="37"/>
      <c r="J6" s="37"/>
      <c r="K6" s="35"/>
      <c r="L6" s="34"/>
      <c r="M6" s="58"/>
      <c r="N6" s="586"/>
      <c r="O6" s="586"/>
      <c r="P6" s="53"/>
      <c r="Q6" s="58"/>
      <c r="R6" s="669"/>
      <c r="S6" s="669"/>
      <c r="T6" s="668"/>
      <c r="U6" s="668"/>
      <c r="V6" s="670"/>
      <c r="W6" s="664"/>
      <c r="X6" s="48"/>
      <c r="Y6" s="48"/>
      <c r="Z6" s="48"/>
      <c r="AA6" s="48"/>
      <c r="AB6" s="48"/>
      <c r="AC6" s="48"/>
      <c r="AD6" s="54"/>
      <c r="AE6" s="54"/>
      <c r="AF6" s="55"/>
      <c r="AG6" s="55"/>
      <c r="AH6" s="55"/>
    </row>
    <row r="7" spans="1:34" ht="15.75" customHeight="1" thickTop="1" thickBot="1" x14ac:dyDescent="0.25">
      <c r="A7" s="31"/>
      <c r="C7" s="59"/>
      <c r="D7" s="48"/>
      <c r="G7" s="64" t="s">
        <v>63</v>
      </c>
      <c r="H7" s="61">
        <f>COUNTIF(G13:G159,"D3")</f>
        <v>14</v>
      </c>
      <c r="I7" s="820" t="s">
        <v>73</v>
      </c>
      <c r="J7" s="820" t="s">
        <v>72</v>
      </c>
      <c r="K7" s="822" t="s">
        <v>74</v>
      </c>
      <c r="L7" s="824" t="s">
        <v>6</v>
      </c>
      <c r="M7" s="58"/>
      <c r="N7" s="586"/>
      <c r="O7" s="586"/>
      <c r="P7" s="53"/>
      <c r="Q7" s="58"/>
      <c r="R7" s="669"/>
      <c r="S7" s="669"/>
      <c r="T7" s="668"/>
      <c r="U7" s="668"/>
      <c r="V7" s="670"/>
      <c r="W7" s="664"/>
      <c r="X7" s="48"/>
      <c r="Y7" s="48"/>
      <c r="Z7" s="48"/>
      <c r="AA7" s="48"/>
      <c r="AB7" s="48"/>
      <c r="AC7" s="48"/>
      <c r="AD7" s="54"/>
      <c r="AE7" s="54"/>
      <c r="AF7" s="55"/>
      <c r="AG7" s="55"/>
      <c r="AH7" s="55"/>
    </row>
    <row r="8" spans="1:34" ht="15.75" thickTop="1" thickBot="1" x14ac:dyDescent="0.25">
      <c r="A8" s="31"/>
      <c r="C8" s="62"/>
      <c r="D8" s="48"/>
      <c r="G8" s="64" t="s">
        <v>64</v>
      </c>
      <c r="H8" s="61">
        <f>COUNTIF(G13:G159,"D4")</f>
        <v>19</v>
      </c>
      <c r="I8" s="821"/>
      <c r="J8" s="821"/>
      <c r="K8" s="823"/>
      <c r="L8" s="825"/>
      <c r="M8" s="63"/>
      <c r="N8" s="587"/>
      <c r="O8" s="587"/>
      <c r="P8" s="53"/>
      <c r="Q8" s="63"/>
      <c r="R8" s="672"/>
      <c r="S8" s="672"/>
      <c r="T8" s="671"/>
      <c r="U8" s="671"/>
      <c r="V8" s="673"/>
      <c r="W8" s="664"/>
      <c r="X8" s="48"/>
      <c r="Y8" s="48"/>
      <c r="Z8" s="48"/>
      <c r="AA8" s="48"/>
      <c r="AB8" s="48"/>
      <c r="AC8" s="48"/>
      <c r="AD8" s="54"/>
      <c r="AE8" s="54"/>
      <c r="AF8" s="55"/>
      <c r="AG8" s="55"/>
      <c r="AH8" s="55"/>
    </row>
    <row r="9" spans="1:34" ht="15.75" thickTop="1" thickBot="1" x14ac:dyDescent="0.25">
      <c r="A9" s="282"/>
      <c r="B9" s="578" t="s">
        <v>8</v>
      </c>
      <c r="C9" s="62"/>
      <c r="D9" s="48"/>
      <c r="G9" s="64" t="s">
        <v>65</v>
      </c>
      <c r="H9" s="61">
        <f>COUNTIF(G13:G159,"D6")</f>
        <v>10</v>
      </c>
      <c r="I9" s="831">
        <f>SUM(I13:I159)</f>
        <v>22</v>
      </c>
      <c r="J9" s="813">
        <f>SUM(J13:J159)</f>
        <v>18.330000000000009</v>
      </c>
      <c r="K9" s="815">
        <f>SUM(K13:K159)</f>
        <v>34</v>
      </c>
      <c r="L9" s="813">
        <f>SUM(L13:L158)</f>
        <v>36083.109999999971</v>
      </c>
      <c r="M9" s="63"/>
      <c r="N9" s="587"/>
      <c r="O9" s="587"/>
      <c r="P9" s="53"/>
      <c r="Q9" s="63"/>
      <c r="R9" s="672"/>
      <c r="S9" s="672"/>
      <c r="T9" s="671"/>
      <c r="U9" s="671"/>
      <c r="V9" s="673"/>
      <c r="W9" s="664"/>
      <c r="X9" s="48"/>
      <c r="Y9" s="48"/>
      <c r="Z9" s="48"/>
      <c r="AA9" s="48"/>
      <c r="AB9" s="48"/>
      <c r="AC9" s="48"/>
      <c r="AD9" s="54"/>
      <c r="AE9" s="54"/>
      <c r="AF9" s="55"/>
      <c r="AG9" s="55"/>
      <c r="AH9" s="55"/>
    </row>
    <row r="10" spans="1:34" ht="15.75" thickTop="1" thickBot="1" x14ac:dyDescent="0.25">
      <c r="A10" s="65"/>
      <c r="B10" s="579" t="s">
        <v>9</v>
      </c>
      <c r="C10" s="66"/>
      <c r="D10" s="48"/>
      <c r="G10" s="64" t="s">
        <v>66</v>
      </c>
      <c r="H10" s="61">
        <f>COUNTIF(G13:G159,"D7")</f>
        <v>8</v>
      </c>
      <c r="I10" s="832"/>
      <c r="J10" s="814"/>
      <c r="K10" s="816"/>
      <c r="L10" s="814"/>
      <c r="M10" s="50"/>
      <c r="N10" s="53"/>
      <c r="O10" s="53"/>
      <c r="P10" s="53"/>
      <c r="Q10" s="50"/>
      <c r="R10" s="51"/>
      <c r="S10" s="51"/>
      <c r="T10" s="50"/>
      <c r="U10" s="50"/>
      <c r="V10" s="52"/>
      <c r="W10" s="48"/>
      <c r="X10" s="48"/>
      <c r="Y10" s="48"/>
      <c r="Z10" s="48"/>
      <c r="AA10" s="48"/>
      <c r="AB10" s="48"/>
      <c r="AC10" s="48"/>
      <c r="AD10" s="54"/>
      <c r="AE10" s="54"/>
      <c r="AF10" s="55"/>
      <c r="AG10" s="55"/>
      <c r="AH10" s="55"/>
    </row>
    <row r="11" spans="1:34" ht="14.25" thickTop="1" thickBot="1" x14ac:dyDescent="0.25">
      <c r="A11" s="67"/>
      <c r="B11" s="55"/>
      <c r="C11" s="66"/>
      <c r="D11" s="56"/>
      <c r="E11" s="56"/>
      <c r="F11" s="68"/>
      <c r="G11" s="49"/>
      <c r="H11" s="69"/>
      <c r="I11" s="56"/>
      <c r="J11" s="56"/>
      <c r="K11" s="70"/>
      <c r="L11" s="57"/>
      <c r="M11" s="57"/>
      <c r="N11" s="54"/>
      <c r="O11" s="54"/>
      <c r="P11" s="54"/>
      <c r="Q11" s="57"/>
      <c r="R11" s="70"/>
      <c r="S11" s="70"/>
      <c r="T11" s="57"/>
      <c r="U11" s="57"/>
      <c r="V11" s="71"/>
      <c r="W11" s="153"/>
      <c r="X11" s="153"/>
      <c r="Y11" s="153"/>
      <c r="Z11" s="56"/>
      <c r="AA11" s="153"/>
      <c r="AB11" s="153"/>
      <c r="AC11" s="153"/>
      <c r="AD11" s="54"/>
      <c r="AE11" s="54"/>
      <c r="AF11" s="55"/>
      <c r="AG11" s="55"/>
      <c r="AH11" s="55"/>
    </row>
    <row r="12" spans="1:34" ht="24" thickTop="1" thickBot="1" x14ac:dyDescent="0.25">
      <c r="A12" s="73" t="s">
        <v>0</v>
      </c>
      <c r="B12" s="74" t="s">
        <v>1</v>
      </c>
      <c r="C12" s="75" t="s">
        <v>28</v>
      </c>
      <c r="D12" s="74" t="s">
        <v>2</v>
      </c>
      <c r="E12" s="74" t="s">
        <v>24</v>
      </c>
      <c r="F12" s="75" t="s">
        <v>3</v>
      </c>
      <c r="G12" s="826" t="s">
        <v>4</v>
      </c>
      <c r="H12" s="826"/>
      <c r="I12" s="74" t="s">
        <v>71</v>
      </c>
      <c r="J12" s="74" t="s">
        <v>69</v>
      </c>
      <c r="K12" s="287" t="s">
        <v>70</v>
      </c>
      <c r="L12" s="76" t="s">
        <v>6</v>
      </c>
      <c r="M12" s="76" t="s">
        <v>7</v>
      </c>
      <c r="N12" s="80" t="s">
        <v>115</v>
      </c>
      <c r="O12" s="80" t="s">
        <v>116</v>
      </c>
      <c r="P12" s="80" t="s">
        <v>117</v>
      </c>
      <c r="Q12" s="77" t="s">
        <v>16</v>
      </c>
      <c r="R12" s="78" t="s">
        <v>17</v>
      </c>
      <c r="S12" s="79" t="s">
        <v>19</v>
      </c>
      <c r="T12" s="810" t="s">
        <v>20</v>
      </c>
      <c r="U12" s="811"/>
      <c r="V12" s="812"/>
      <c r="W12" s="810" t="s">
        <v>22</v>
      </c>
      <c r="X12" s="811"/>
      <c r="Y12" s="811"/>
      <c r="Z12" s="811"/>
      <c r="AA12" s="811"/>
      <c r="AB12" s="811"/>
      <c r="AC12" s="812"/>
      <c r="AD12" s="80" t="s">
        <v>27</v>
      </c>
      <c r="AE12" s="80" t="s">
        <v>26</v>
      </c>
      <c r="AF12" s="81"/>
      <c r="AG12" s="81"/>
      <c r="AH12" s="81"/>
    </row>
    <row r="13" spans="1:34" ht="13.5" thickTop="1" x14ac:dyDescent="0.2">
      <c r="A13" s="82"/>
      <c r="B13" s="446" t="s">
        <v>49</v>
      </c>
      <c r="C13" s="447" t="s">
        <v>36</v>
      </c>
      <c r="D13" s="675" t="s">
        <v>138</v>
      </c>
      <c r="E13" s="448" t="s">
        <v>138</v>
      </c>
      <c r="F13" s="83"/>
      <c r="G13" s="84"/>
      <c r="H13" s="85"/>
      <c r="I13" s="88"/>
      <c r="J13" s="87"/>
      <c r="K13" s="88"/>
      <c r="L13" s="87"/>
      <c r="M13" s="87"/>
      <c r="N13" s="91"/>
      <c r="O13" s="91"/>
      <c r="P13" s="91"/>
      <c r="Q13" s="87"/>
      <c r="R13" s="88"/>
      <c r="S13" s="88"/>
      <c r="T13" s="87"/>
      <c r="U13" s="87"/>
      <c r="V13" s="89"/>
      <c r="W13" s="443"/>
      <c r="X13" s="443"/>
      <c r="Y13" s="443"/>
      <c r="Z13" s="90" t="s">
        <v>55</v>
      </c>
      <c r="AA13" s="443"/>
      <c r="AB13" s="443"/>
      <c r="AC13" s="443"/>
      <c r="AD13" s="91"/>
      <c r="AE13" s="91"/>
      <c r="AF13" s="92"/>
      <c r="AG13" s="92"/>
      <c r="AH13" s="92"/>
    </row>
    <row r="14" spans="1:34" x14ac:dyDescent="0.2">
      <c r="A14" s="93"/>
      <c r="B14" s="449" t="s">
        <v>50</v>
      </c>
      <c r="C14" s="447" t="s">
        <v>36</v>
      </c>
      <c r="D14" s="676" t="s">
        <v>135</v>
      </c>
      <c r="E14" s="450" t="s">
        <v>135</v>
      </c>
      <c r="F14" s="94"/>
      <c r="G14" s="84"/>
      <c r="H14" s="95"/>
      <c r="I14" s="88"/>
      <c r="J14" s="86"/>
      <c r="K14" s="88"/>
      <c r="L14" s="87"/>
      <c r="M14" s="87"/>
      <c r="N14" s="91"/>
      <c r="O14" s="91"/>
      <c r="P14" s="91"/>
      <c r="Q14" s="87"/>
      <c r="R14" s="88"/>
      <c r="S14" s="88"/>
      <c r="T14" s="87"/>
      <c r="U14" s="87"/>
      <c r="V14" s="89"/>
      <c r="W14" s="443"/>
      <c r="X14" s="443"/>
      <c r="Y14" s="443"/>
      <c r="Z14" s="90" t="s">
        <v>55</v>
      </c>
      <c r="AA14" s="443"/>
      <c r="AB14" s="443"/>
      <c r="AC14" s="443"/>
      <c r="AD14" s="96"/>
      <c r="AE14" s="96"/>
      <c r="AF14" s="92"/>
      <c r="AG14" s="92"/>
      <c r="AH14" s="92"/>
    </row>
    <row r="15" spans="1:34" x14ac:dyDescent="0.2">
      <c r="A15" s="97"/>
      <c r="B15" s="449" t="s">
        <v>51</v>
      </c>
      <c r="C15" s="447" t="s">
        <v>36</v>
      </c>
      <c r="D15" s="677" t="s">
        <v>136</v>
      </c>
      <c r="E15" s="451" t="s">
        <v>136</v>
      </c>
      <c r="F15" s="94"/>
      <c r="G15" s="84"/>
      <c r="H15" s="95"/>
      <c r="I15" s="88"/>
      <c r="J15" s="86"/>
      <c r="K15" s="88"/>
      <c r="L15" s="87"/>
      <c r="M15" s="87"/>
      <c r="N15" s="91"/>
      <c r="O15" s="91"/>
      <c r="P15" s="91"/>
      <c r="Q15" s="87"/>
      <c r="R15" s="88"/>
      <c r="S15" s="88"/>
      <c r="T15" s="87"/>
      <c r="U15" s="87"/>
      <c r="V15" s="89"/>
      <c r="W15" s="443"/>
      <c r="X15" s="443"/>
      <c r="Y15" s="443"/>
      <c r="Z15" s="90" t="s">
        <v>55</v>
      </c>
      <c r="AA15" s="443"/>
      <c r="AB15" s="443"/>
      <c r="AC15" s="443"/>
      <c r="AD15" s="96"/>
      <c r="AE15" s="96"/>
      <c r="AF15" s="92"/>
      <c r="AG15" s="92"/>
      <c r="AH15" s="92"/>
    </row>
    <row r="16" spans="1:34" x14ac:dyDescent="0.2">
      <c r="A16" s="97"/>
      <c r="B16" s="449" t="s">
        <v>52</v>
      </c>
      <c r="C16" s="447" t="s">
        <v>36</v>
      </c>
      <c r="D16" s="677" t="s">
        <v>137</v>
      </c>
      <c r="E16" s="451" t="s">
        <v>137</v>
      </c>
      <c r="F16" s="94"/>
      <c r="G16" s="84"/>
      <c r="H16" s="95"/>
      <c r="I16" s="88"/>
      <c r="J16" s="86"/>
      <c r="K16" s="88"/>
      <c r="L16" s="87"/>
      <c r="M16" s="87"/>
      <c r="N16" s="91"/>
      <c r="O16" s="91"/>
      <c r="P16" s="91"/>
      <c r="Q16" s="87"/>
      <c r="R16" s="88"/>
      <c r="S16" s="88"/>
      <c r="T16" s="87"/>
      <c r="U16" s="87"/>
      <c r="V16" s="89"/>
      <c r="W16" s="443"/>
      <c r="X16" s="443"/>
      <c r="Y16" s="443"/>
      <c r="Z16" s="90" t="s">
        <v>55</v>
      </c>
      <c r="AA16" s="443"/>
      <c r="AB16" s="443"/>
      <c r="AC16" s="443"/>
      <c r="AD16" s="96"/>
      <c r="AE16" s="96"/>
      <c r="AF16" s="92"/>
      <c r="AG16" s="92"/>
      <c r="AH16" s="92"/>
    </row>
    <row r="17" spans="1:34" x14ac:dyDescent="0.2">
      <c r="A17" s="97"/>
      <c r="B17" s="449"/>
      <c r="C17" s="447" t="s">
        <v>36</v>
      </c>
      <c r="D17" s="677"/>
      <c r="E17" s="451"/>
      <c r="F17" s="94"/>
      <c r="G17" s="84"/>
      <c r="H17" s="95"/>
      <c r="I17" s="88"/>
      <c r="J17" s="86"/>
      <c r="K17" s="88"/>
      <c r="L17" s="87"/>
      <c r="M17" s="87"/>
      <c r="N17" s="91"/>
      <c r="O17" s="91"/>
      <c r="P17" s="91"/>
      <c r="Q17" s="87"/>
      <c r="R17" s="88"/>
      <c r="S17" s="88"/>
      <c r="T17" s="87"/>
      <c r="U17" s="87"/>
      <c r="V17" s="89"/>
      <c r="W17" s="443"/>
      <c r="X17" s="443"/>
      <c r="Y17" s="443"/>
      <c r="Z17" s="90" t="s">
        <v>55</v>
      </c>
      <c r="AA17" s="443"/>
      <c r="AB17" s="443"/>
      <c r="AC17" s="443"/>
      <c r="AD17" s="96"/>
      <c r="AE17" s="96"/>
      <c r="AF17" s="92"/>
      <c r="AG17" s="92"/>
      <c r="AH17" s="92"/>
    </row>
    <row r="18" spans="1:34" x14ac:dyDescent="0.2">
      <c r="A18" s="97">
        <v>42492</v>
      </c>
      <c r="B18" s="111" t="s">
        <v>421</v>
      </c>
      <c r="C18" s="529" t="s">
        <v>190</v>
      </c>
      <c r="D18" s="99" t="s">
        <v>408</v>
      </c>
      <c r="E18" s="506" t="s">
        <v>409</v>
      </c>
      <c r="F18" s="100">
        <v>1</v>
      </c>
      <c r="G18" s="84" t="s">
        <v>64</v>
      </c>
      <c r="H18" s="108"/>
      <c r="I18" s="106">
        <v>1</v>
      </c>
      <c r="J18" s="103">
        <v>0.1</v>
      </c>
      <c r="K18" s="106"/>
      <c r="L18" s="104"/>
      <c r="M18" s="599" t="s">
        <v>410</v>
      </c>
      <c r="N18" s="96">
        <v>42493</v>
      </c>
      <c r="O18" s="96">
        <v>42494</v>
      </c>
      <c r="P18" s="96">
        <v>42501</v>
      </c>
      <c r="Q18" s="603" t="s">
        <v>415</v>
      </c>
      <c r="R18" s="106" t="s">
        <v>411</v>
      </c>
      <c r="S18" s="88" t="s">
        <v>412</v>
      </c>
      <c r="T18" s="601" t="s">
        <v>413</v>
      </c>
      <c r="U18" s="601" t="s">
        <v>414</v>
      </c>
      <c r="V18" s="601">
        <v>1</v>
      </c>
      <c r="W18" s="99">
        <v>43</v>
      </c>
      <c r="X18" s="99">
        <v>32</v>
      </c>
      <c r="Y18" s="99">
        <v>50</v>
      </c>
      <c r="Z18" s="90" t="s">
        <v>118</v>
      </c>
      <c r="AA18" s="99">
        <v>110</v>
      </c>
      <c r="AB18" s="99">
        <v>35</v>
      </c>
      <c r="AC18" s="99">
        <v>28</v>
      </c>
      <c r="AD18" s="96" t="s">
        <v>405</v>
      </c>
      <c r="AE18" s="96"/>
    </row>
    <row r="19" spans="1:34" x14ac:dyDescent="0.2">
      <c r="A19" s="98">
        <v>42510</v>
      </c>
      <c r="B19" s="525" t="s">
        <v>832</v>
      </c>
      <c r="C19" s="529" t="s">
        <v>191</v>
      </c>
      <c r="D19" s="506" t="s">
        <v>429</v>
      </c>
      <c r="E19" s="506" t="s">
        <v>138</v>
      </c>
      <c r="F19" s="100">
        <f t="shared" ref="F19:F50" si="0">IF(B19="","",F18+1)</f>
        <v>2</v>
      </c>
      <c r="G19" s="84" t="s">
        <v>63</v>
      </c>
      <c r="H19" s="511"/>
      <c r="I19" s="642"/>
      <c r="J19" s="112"/>
      <c r="K19" s="109">
        <v>1</v>
      </c>
      <c r="L19" s="105">
        <v>0</v>
      </c>
      <c r="M19" s="526"/>
      <c r="N19" s="110"/>
      <c r="O19" s="527"/>
      <c r="P19" s="96"/>
      <c r="Q19" s="533" t="s">
        <v>415</v>
      </c>
      <c r="R19" s="109" t="s">
        <v>411</v>
      </c>
      <c r="S19" s="88" t="s">
        <v>412</v>
      </c>
      <c r="T19" s="601" t="s">
        <v>430</v>
      </c>
      <c r="U19" s="602" t="s">
        <v>431</v>
      </c>
      <c r="V19" s="112">
        <v>11</v>
      </c>
      <c r="W19" s="109">
        <v>43</v>
      </c>
      <c r="X19" s="109">
        <v>7</v>
      </c>
      <c r="Y19" s="107" t="s">
        <v>432</v>
      </c>
      <c r="Z19" s="90" t="s">
        <v>118</v>
      </c>
      <c r="AA19" s="107" t="s">
        <v>433</v>
      </c>
      <c r="AB19" s="107" t="s">
        <v>434</v>
      </c>
      <c r="AC19" s="107" t="s">
        <v>435</v>
      </c>
      <c r="AD19" s="96" t="s">
        <v>404</v>
      </c>
      <c r="AE19" s="96"/>
    </row>
    <row r="20" spans="1:34" x14ac:dyDescent="0.2">
      <c r="A20" s="98">
        <v>42526</v>
      </c>
      <c r="B20" s="111" t="s">
        <v>449</v>
      </c>
      <c r="C20" s="529" t="s">
        <v>192</v>
      </c>
      <c r="D20" s="99" t="s">
        <v>450</v>
      </c>
      <c r="E20" s="99" t="s">
        <v>451</v>
      </c>
      <c r="F20" s="100">
        <f t="shared" si="0"/>
        <v>3</v>
      </c>
      <c r="G20" s="84" t="s">
        <v>64</v>
      </c>
      <c r="H20" s="108"/>
      <c r="I20" s="106">
        <v>1</v>
      </c>
      <c r="J20" s="103">
        <v>0.1</v>
      </c>
      <c r="K20" s="106"/>
      <c r="L20" s="104"/>
      <c r="M20" s="104" t="s">
        <v>452</v>
      </c>
      <c r="N20" s="96">
        <v>42526</v>
      </c>
      <c r="O20" s="96">
        <v>42526</v>
      </c>
      <c r="P20" s="96">
        <v>42526</v>
      </c>
      <c r="Q20" s="533" t="s">
        <v>415</v>
      </c>
      <c r="R20" s="106" t="s">
        <v>411</v>
      </c>
      <c r="S20" s="88" t="s">
        <v>454</v>
      </c>
      <c r="T20" s="600" t="s">
        <v>413</v>
      </c>
      <c r="U20" s="600" t="s">
        <v>453</v>
      </c>
      <c r="V20" s="600">
        <v>17</v>
      </c>
      <c r="W20" s="99">
        <v>43</v>
      </c>
      <c r="X20" s="99">
        <v>51</v>
      </c>
      <c r="Y20" s="99">
        <v>17</v>
      </c>
      <c r="Z20" s="90" t="s">
        <v>118</v>
      </c>
      <c r="AA20" s="99">
        <v>110</v>
      </c>
      <c r="AB20" s="99">
        <v>91</v>
      </c>
      <c r="AC20" s="99">
        <v>77</v>
      </c>
      <c r="AD20" s="96" t="s">
        <v>405</v>
      </c>
      <c r="AE20" s="96"/>
    </row>
    <row r="21" spans="1:34" x14ac:dyDescent="0.2">
      <c r="A21" s="97">
        <v>42530</v>
      </c>
      <c r="B21" s="102" t="s">
        <v>481</v>
      </c>
      <c r="C21" s="529" t="s">
        <v>193</v>
      </c>
      <c r="D21" s="103" t="s">
        <v>429</v>
      </c>
      <c r="E21" s="103" t="s">
        <v>138</v>
      </c>
      <c r="F21" s="100">
        <f t="shared" si="0"/>
        <v>4</v>
      </c>
      <c r="G21" s="84" t="s">
        <v>64</v>
      </c>
      <c r="H21" s="106"/>
      <c r="I21" s="106"/>
      <c r="J21" s="103"/>
      <c r="K21" s="106">
        <v>1</v>
      </c>
      <c r="L21" s="104">
        <v>0.1</v>
      </c>
      <c r="M21" s="104" t="s">
        <v>457</v>
      </c>
      <c r="N21" s="96">
        <v>42530</v>
      </c>
      <c r="O21" s="96">
        <v>42530</v>
      </c>
      <c r="P21" s="96">
        <v>42534</v>
      </c>
      <c r="Q21" s="533" t="s">
        <v>415</v>
      </c>
      <c r="R21" s="106" t="s">
        <v>411</v>
      </c>
      <c r="S21" s="88" t="s">
        <v>412</v>
      </c>
      <c r="T21" s="600" t="s">
        <v>458</v>
      </c>
      <c r="U21" s="600" t="s">
        <v>414</v>
      </c>
      <c r="V21" s="600">
        <v>35</v>
      </c>
      <c r="W21" s="99">
        <v>43</v>
      </c>
      <c r="X21" s="99">
        <v>28</v>
      </c>
      <c r="Y21" s="99">
        <v>36</v>
      </c>
      <c r="Z21" s="90" t="s">
        <v>118</v>
      </c>
      <c r="AA21" s="99">
        <v>110</v>
      </c>
      <c r="AB21" s="99">
        <v>44</v>
      </c>
      <c r="AC21" s="99">
        <v>6.4</v>
      </c>
      <c r="AD21" s="96" t="s">
        <v>405</v>
      </c>
      <c r="AE21" s="96"/>
    </row>
    <row r="22" spans="1:34" x14ac:dyDescent="0.2">
      <c r="A22" s="97">
        <v>42535</v>
      </c>
      <c r="B22" s="102" t="s">
        <v>461</v>
      </c>
      <c r="C22" s="529" t="s">
        <v>194</v>
      </c>
      <c r="D22" s="103" t="s">
        <v>471</v>
      </c>
      <c r="E22" s="103" t="s">
        <v>465</v>
      </c>
      <c r="F22" s="100">
        <f t="shared" si="0"/>
        <v>5</v>
      </c>
      <c r="G22" s="113" t="s">
        <v>66</v>
      </c>
      <c r="H22" s="106"/>
      <c r="I22" s="106">
        <v>1</v>
      </c>
      <c r="J22" s="103">
        <v>0.1</v>
      </c>
      <c r="K22" s="106"/>
      <c r="L22" s="104"/>
      <c r="M22" s="104" t="s">
        <v>462</v>
      </c>
      <c r="N22" s="96">
        <v>42535</v>
      </c>
      <c r="O22" s="96">
        <v>42535</v>
      </c>
      <c r="P22" s="96">
        <v>42536</v>
      </c>
      <c r="Q22" s="533" t="s">
        <v>415</v>
      </c>
      <c r="R22" s="106" t="s">
        <v>411</v>
      </c>
      <c r="S22" s="88" t="s">
        <v>496</v>
      </c>
      <c r="T22" s="600" t="s">
        <v>463</v>
      </c>
      <c r="U22" s="600" t="s">
        <v>464</v>
      </c>
      <c r="V22" s="600">
        <v>23</v>
      </c>
      <c r="W22" s="99">
        <v>42</v>
      </c>
      <c r="X22" s="99">
        <v>54</v>
      </c>
      <c r="Y22" s="99">
        <v>5</v>
      </c>
      <c r="Z22" s="90" t="s">
        <v>118</v>
      </c>
      <c r="AA22" s="99">
        <v>109</v>
      </c>
      <c r="AB22" s="99">
        <v>50</v>
      </c>
      <c r="AC22" s="99">
        <v>7.7</v>
      </c>
      <c r="AD22" s="96" t="s">
        <v>405</v>
      </c>
      <c r="AE22" s="96"/>
    </row>
    <row r="23" spans="1:34" x14ac:dyDescent="0.2">
      <c r="A23" s="97">
        <v>42540</v>
      </c>
      <c r="B23" s="102" t="s">
        <v>470</v>
      </c>
      <c r="C23" s="529" t="s">
        <v>195</v>
      </c>
      <c r="D23" s="103" t="s">
        <v>429</v>
      </c>
      <c r="E23" s="103" t="s">
        <v>138</v>
      </c>
      <c r="F23" s="100">
        <f t="shared" si="0"/>
        <v>6</v>
      </c>
      <c r="G23" s="84" t="s">
        <v>64</v>
      </c>
      <c r="H23" s="106"/>
      <c r="I23" s="106"/>
      <c r="J23" s="103"/>
      <c r="K23" s="106">
        <v>1</v>
      </c>
      <c r="L23" s="104">
        <v>0.2</v>
      </c>
      <c r="M23" s="104" t="s">
        <v>472</v>
      </c>
      <c r="N23" s="96">
        <v>42572</v>
      </c>
      <c r="O23" s="96">
        <v>42572</v>
      </c>
      <c r="P23" s="96">
        <v>42572</v>
      </c>
      <c r="Q23" s="533" t="s">
        <v>415</v>
      </c>
      <c r="R23" s="106" t="s">
        <v>411</v>
      </c>
      <c r="S23" s="88" t="s">
        <v>497</v>
      </c>
      <c r="T23" s="600" t="s">
        <v>473</v>
      </c>
      <c r="U23" s="600" t="s">
        <v>474</v>
      </c>
      <c r="V23" s="600">
        <v>11</v>
      </c>
      <c r="W23" s="99">
        <v>43</v>
      </c>
      <c r="X23" s="99">
        <v>21</v>
      </c>
      <c r="Y23" s="99">
        <v>27</v>
      </c>
      <c r="Z23" s="90" t="s">
        <v>118</v>
      </c>
      <c r="AA23" s="99">
        <v>110</v>
      </c>
      <c r="AB23" s="99">
        <v>29</v>
      </c>
      <c r="AC23" s="99">
        <v>20</v>
      </c>
      <c r="AD23" s="96" t="s">
        <v>405</v>
      </c>
      <c r="AE23" s="96"/>
    </row>
    <row r="24" spans="1:34" x14ac:dyDescent="0.2">
      <c r="A24" s="97">
        <v>42553</v>
      </c>
      <c r="B24" s="102" t="s">
        <v>498</v>
      </c>
      <c r="C24" s="529" t="s">
        <v>196</v>
      </c>
      <c r="D24" s="103" t="s">
        <v>534</v>
      </c>
      <c r="E24" s="103" t="s">
        <v>535</v>
      </c>
      <c r="F24" s="100">
        <f t="shared" si="0"/>
        <v>7</v>
      </c>
      <c r="G24" s="84" t="s">
        <v>64</v>
      </c>
      <c r="H24" s="106"/>
      <c r="I24" s="106">
        <v>1</v>
      </c>
      <c r="J24" s="103">
        <v>0.2</v>
      </c>
      <c r="K24" s="106"/>
      <c r="L24" s="104"/>
      <c r="M24" s="104" t="s">
        <v>536</v>
      </c>
      <c r="N24" s="96">
        <v>42554</v>
      </c>
      <c r="O24" s="96">
        <v>42554</v>
      </c>
      <c r="P24" s="96">
        <v>42558</v>
      </c>
      <c r="Q24" s="533" t="s">
        <v>415</v>
      </c>
      <c r="R24" s="106" t="s">
        <v>411</v>
      </c>
      <c r="S24" s="88" t="s">
        <v>497</v>
      </c>
      <c r="T24" s="600" t="s">
        <v>413</v>
      </c>
      <c r="U24" s="600" t="s">
        <v>453</v>
      </c>
      <c r="V24" s="600">
        <v>7</v>
      </c>
      <c r="W24" s="99">
        <v>43</v>
      </c>
      <c r="X24" s="99">
        <v>31</v>
      </c>
      <c r="Y24" s="99">
        <v>33</v>
      </c>
      <c r="Z24" s="90" t="s">
        <v>118</v>
      </c>
      <c r="AA24" s="99">
        <v>110</v>
      </c>
      <c r="AB24" s="99">
        <v>55</v>
      </c>
      <c r="AC24" s="99">
        <v>45</v>
      </c>
      <c r="AD24" s="96" t="s">
        <v>405</v>
      </c>
      <c r="AE24" s="96"/>
    </row>
    <row r="25" spans="1:34" x14ac:dyDescent="0.2">
      <c r="A25" s="97">
        <v>42564</v>
      </c>
      <c r="B25" s="102" t="s">
        <v>530</v>
      </c>
      <c r="C25" s="529" t="s">
        <v>197</v>
      </c>
      <c r="D25" s="103" t="s">
        <v>531</v>
      </c>
      <c r="E25" s="103" t="s">
        <v>532</v>
      </c>
      <c r="F25" s="100">
        <f t="shared" si="0"/>
        <v>8</v>
      </c>
      <c r="G25" s="84" t="s">
        <v>66</v>
      </c>
      <c r="H25" s="106"/>
      <c r="I25" s="106">
        <v>1</v>
      </c>
      <c r="J25" s="103">
        <v>0.43</v>
      </c>
      <c r="K25" s="106"/>
      <c r="L25" s="104"/>
      <c r="M25" s="104" t="s">
        <v>462</v>
      </c>
      <c r="N25" s="96">
        <v>42564</v>
      </c>
      <c r="O25" s="96">
        <v>42564</v>
      </c>
      <c r="P25" s="96">
        <v>42565</v>
      </c>
      <c r="Q25" s="533" t="s">
        <v>415</v>
      </c>
      <c r="R25" s="106" t="s">
        <v>411</v>
      </c>
      <c r="S25" s="88" t="s">
        <v>497</v>
      </c>
      <c r="T25" s="600" t="s">
        <v>463</v>
      </c>
      <c r="U25" s="600" t="s">
        <v>464</v>
      </c>
      <c r="V25" s="600">
        <v>13</v>
      </c>
      <c r="W25" s="99">
        <v>42</v>
      </c>
      <c r="X25" s="99">
        <v>54</v>
      </c>
      <c r="Y25" s="99">
        <v>37</v>
      </c>
      <c r="Z25" s="90" t="s">
        <v>118</v>
      </c>
      <c r="AA25" s="99">
        <v>109</v>
      </c>
      <c r="AB25" s="99">
        <v>48</v>
      </c>
      <c r="AC25" s="99">
        <v>41</v>
      </c>
      <c r="AD25" s="96" t="s">
        <v>405</v>
      </c>
      <c r="AE25" s="96"/>
    </row>
    <row r="26" spans="1:34" x14ac:dyDescent="0.2">
      <c r="A26" s="97">
        <v>42565</v>
      </c>
      <c r="B26" s="102" t="s">
        <v>533</v>
      </c>
      <c r="C26" s="529" t="s">
        <v>198</v>
      </c>
      <c r="D26" s="103" t="s">
        <v>429</v>
      </c>
      <c r="E26" s="103" t="s">
        <v>138</v>
      </c>
      <c r="F26" s="100">
        <f t="shared" si="0"/>
        <v>9</v>
      </c>
      <c r="G26" s="84" t="s">
        <v>63</v>
      </c>
      <c r="H26" s="106"/>
      <c r="I26" s="106"/>
      <c r="J26" s="103"/>
      <c r="K26" s="106">
        <v>1</v>
      </c>
      <c r="L26" s="104">
        <v>3.6</v>
      </c>
      <c r="M26" s="104" t="s">
        <v>537</v>
      </c>
      <c r="N26" s="96">
        <v>42568</v>
      </c>
      <c r="O26" s="96">
        <v>42572</v>
      </c>
      <c r="P26" s="96">
        <v>42573</v>
      </c>
      <c r="Q26" s="533" t="s">
        <v>552</v>
      </c>
      <c r="R26" s="106" t="s">
        <v>548</v>
      </c>
      <c r="S26" s="88" t="s">
        <v>549</v>
      </c>
      <c r="T26" s="600" t="s">
        <v>439</v>
      </c>
      <c r="U26" s="600" t="s">
        <v>453</v>
      </c>
      <c r="V26" s="600">
        <v>17</v>
      </c>
      <c r="W26" s="99">
        <v>43</v>
      </c>
      <c r="X26" s="99">
        <v>0</v>
      </c>
      <c r="Y26" s="99">
        <v>42</v>
      </c>
      <c r="Z26" s="90" t="s">
        <v>118</v>
      </c>
      <c r="AA26" s="99">
        <v>110</v>
      </c>
      <c r="AB26" s="99">
        <v>49</v>
      </c>
      <c r="AC26" s="99">
        <v>12</v>
      </c>
      <c r="AD26" s="96" t="s">
        <v>405</v>
      </c>
      <c r="AE26" s="96"/>
    </row>
    <row r="27" spans="1:34" x14ac:dyDescent="0.2">
      <c r="A27" s="97">
        <v>42567</v>
      </c>
      <c r="B27" s="102" t="s">
        <v>541</v>
      </c>
      <c r="C27" s="529" t="s">
        <v>199</v>
      </c>
      <c r="D27" s="103" t="s">
        <v>429</v>
      </c>
      <c r="E27" s="103" t="s">
        <v>138</v>
      </c>
      <c r="F27" s="100">
        <f t="shared" si="0"/>
        <v>10</v>
      </c>
      <c r="G27" s="84" t="s">
        <v>62</v>
      </c>
      <c r="H27" s="106"/>
      <c r="I27" s="106"/>
      <c r="J27" s="103"/>
      <c r="K27" s="106">
        <v>1</v>
      </c>
      <c r="L27" s="104">
        <v>0.1</v>
      </c>
      <c r="M27" s="104" t="s">
        <v>547</v>
      </c>
      <c r="N27" s="96">
        <v>42584</v>
      </c>
      <c r="O27" s="96">
        <v>42584</v>
      </c>
      <c r="P27" s="96">
        <v>42584</v>
      </c>
      <c r="Q27" s="533" t="s">
        <v>415</v>
      </c>
      <c r="R27" s="106" t="s">
        <v>411</v>
      </c>
      <c r="S27" s="88" t="s">
        <v>549</v>
      </c>
      <c r="T27" s="600" t="s">
        <v>542</v>
      </c>
      <c r="U27" s="600" t="s">
        <v>474</v>
      </c>
      <c r="V27" s="600">
        <v>18</v>
      </c>
      <c r="W27" s="99">
        <v>43</v>
      </c>
      <c r="X27" s="99">
        <v>10</v>
      </c>
      <c r="Y27" s="99">
        <v>41</v>
      </c>
      <c r="Z27" s="90" t="s">
        <v>118</v>
      </c>
      <c r="AA27" s="99">
        <v>110</v>
      </c>
      <c r="AB27" s="99">
        <v>33</v>
      </c>
      <c r="AC27" s="99">
        <v>98</v>
      </c>
      <c r="AD27" s="96" t="s">
        <v>405</v>
      </c>
      <c r="AE27" s="96"/>
    </row>
    <row r="28" spans="1:34" x14ac:dyDescent="0.2">
      <c r="A28" s="97">
        <v>42568</v>
      </c>
      <c r="B28" s="102" t="s">
        <v>543</v>
      </c>
      <c r="C28" s="529" t="s">
        <v>200</v>
      </c>
      <c r="D28" s="103" t="s">
        <v>544</v>
      </c>
      <c r="E28" s="103" t="s">
        <v>545</v>
      </c>
      <c r="F28" s="100">
        <f t="shared" si="0"/>
        <v>11</v>
      </c>
      <c r="G28" s="84" t="s">
        <v>62</v>
      </c>
      <c r="H28" s="106"/>
      <c r="I28" s="106"/>
      <c r="J28" s="103"/>
      <c r="K28" s="106">
        <v>1</v>
      </c>
      <c r="L28" s="104">
        <v>34273</v>
      </c>
      <c r="M28" s="104" t="s">
        <v>712</v>
      </c>
      <c r="N28" s="96"/>
      <c r="O28" s="96"/>
      <c r="P28" s="96">
        <v>42662</v>
      </c>
      <c r="Q28" s="533" t="s">
        <v>557</v>
      </c>
      <c r="R28" s="106" t="s">
        <v>952</v>
      </c>
      <c r="S28" s="88" t="s">
        <v>549</v>
      </c>
      <c r="T28" s="600" t="s">
        <v>558</v>
      </c>
      <c r="U28" s="600" t="s">
        <v>474</v>
      </c>
      <c r="V28" s="600">
        <v>23</v>
      </c>
      <c r="W28" s="99">
        <v>43</v>
      </c>
      <c r="X28" s="99">
        <v>14</v>
      </c>
      <c r="Y28" s="99">
        <v>21</v>
      </c>
      <c r="Z28" s="90" t="s">
        <v>118</v>
      </c>
      <c r="AA28" s="99">
        <v>110</v>
      </c>
      <c r="AB28" s="99">
        <v>29</v>
      </c>
      <c r="AC28" s="99">
        <v>28</v>
      </c>
      <c r="AD28" s="96" t="s">
        <v>405</v>
      </c>
      <c r="AE28" s="96"/>
    </row>
    <row r="29" spans="1:34" x14ac:dyDescent="0.2">
      <c r="A29" s="97">
        <v>42568</v>
      </c>
      <c r="B29" s="102" t="s">
        <v>546</v>
      </c>
      <c r="C29" s="529" t="s">
        <v>201</v>
      </c>
      <c r="D29" s="103" t="s">
        <v>429</v>
      </c>
      <c r="E29" s="103" t="s">
        <v>138</v>
      </c>
      <c r="F29" s="100">
        <f t="shared" si="0"/>
        <v>12</v>
      </c>
      <c r="G29" s="84" t="s">
        <v>62</v>
      </c>
      <c r="H29" s="106"/>
      <c r="I29" s="106"/>
      <c r="J29" s="103"/>
      <c r="K29" s="106">
        <v>1</v>
      </c>
      <c r="L29" s="104">
        <v>1.5</v>
      </c>
      <c r="M29" s="104" t="s">
        <v>547</v>
      </c>
      <c r="N29" s="96"/>
      <c r="O29" s="96"/>
      <c r="P29" s="96">
        <v>42595</v>
      </c>
      <c r="Q29" s="533" t="s">
        <v>552</v>
      </c>
      <c r="R29" s="106" t="s">
        <v>548</v>
      </c>
      <c r="S29" s="88" t="s">
        <v>412</v>
      </c>
      <c r="T29" s="600" t="s">
        <v>473</v>
      </c>
      <c r="U29" s="600" t="s">
        <v>559</v>
      </c>
      <c r="V29" s="600">
        <v>34</v>
      </c>
      <c r="W29" s="99">
        <v>43</v>
      </c>
      <c r="X29" s="99">
        <v>17</v>
      </c>
      <c r="Y29" s="99">
        <v>50</v>
      </c>
      <c r="Z29" s="90" t="s">
        <v>118</v>
      </c>
      <c r="AA29" s="99">
        <v>110</v>
      </c>
      <c r="AB29" s="99">
        <v>23</v>
      </c>
      <c r="AC29" s="99">
        <v>6</v>
      </c>
      <c r="AD29" s="96" t="s">
        <v>405</v>
      </c>
      <c r="AE29" s="96"/>
    </row>
    <row r="30" spans="1:34" x14ac:dyDescent="0.2">
      <c r="A30" s="97">
        <v>42571</v>
      </c>
      <c r="B30" s="102" t="s">
        <v>553</v>
      </c>
      <c r="C30" s="529" t="s">
        <v>202</v>
      </c>
      <c r="D30" s="103" t="s">
        <v>554</v>
      </c>
      <c r="E30" s="103" t="s">
        <v>555</v>
      </c>
      <c r="F30" s="100">
        <f t="shared" si="0"/>
        <v>13</v>
      </c>
      <c r="G30" s="84" t="s">
        <v>63</v>
      </c>
      <c r="H30" s="106"/>
      <c r="I30" s="106"/>
      <c r="J30" s="103"/>
      <c r="K30" s="106">
        <v>1</v>
      </c>
      <c r="L30" s="104">
        <v>0.1</v>
      </c>
      <c r="M30" s="104" t="s">
        <v>556</v>
      </c>
      <c r="N30" s="96">
        <v>42571</v>
      </c>
      <c r="O30" s="96">
        <v>42571</v>
      </c>
      <c r="P30" s="96">
        <v>42571</v>
      </c>
      <c r="Q30" s="533" t="s">
        <v>415</v>
      </c>
      <c r="R30" s="106" t="s">
        <v>411</v>
      </c>
      <c r="S30" s="88" t="s">
        <v>454</v>
      </c>
      <c r="T30" s="600" t="s">
        <v>542</v>
      </c>
      <c r="U30" s="600" t="s">
        <v>564</v>
      </c>
      <c r="V30" s="600">
        <v>36</v>
      </c>
      <c r="W30" s="99">
        <v>43</v>
      </c>
      <c r="X30" s="99">
        <v>7</v>
      </c>
      <c r="Y30" s="99">
        <v>37</v>
      </c>
      <c r="Z30" s="90" t="s">
        <v>118</v>
      </c>
      <c r="AA30" s="99">
        <v>110</v>
      </c>
      <c r="AB30" s="99">
        <v>42</v>
      </c>
      <c r="AC30" s="99">
        <v>7</v>
      </c>
      <c r="AD30" s="96" t="s">
        <v>405</v>
      </c>
      <c r="AE30" s="96"/>
    </row>
    <row r="31" spans="1:34" x14ac:dyDescent="0.2">
      <c r="A31" s="97">
        <v>42575</v>
      </c>
      <c r="B31" s="102" t="s">
        <v>562</v>
      </c>
      <c r="C31" s="529" t="s">
        <v>203</v>
      </c>
      <c r="D31" s="103" t="s">
        <v>429</v>
      </c>
      <c r="E31" s="103" t="s">
        <v>138</v>
      </c>
      <c r="F31" s="100">
        <f t="shared" si="0"/>
        <v>14</v>
      </c>
      <c r="G31" s="84" t="s">
        <v>63</v>
      </c>
      <c r="H31" s="106"/>
      <c r="I31" s="106"/>
      <c r="J31" s="103"/>
      <c r="K31" s="106">
        <v>1</v>
      </c>
      <c r="L31" s="104">
        <v>0.1</v>
      </c>
      <c r="M31" s="104" t="s">
        <v>585</v>
      </c>
      <c r="N31" s="96">
        <v>42581</v>
      </c>
      <c r="O31" s="96">
        <v>42581</v>
      </c>
      <c r="P31" s="96">
        <v>42581</v>
      </c>
      <c r="Q31" s="533" t="s">
        <v>415</v>
      </c>
      <c r="R31" s="106" t="s">
        <v>411</v>
      </c>
      <c r="S31" s="88" t="s">
        <v>549</v>
      </c>
      <c r="T31" s="600" t="s">
        <v>563</v>
      </c>
      <c r="U31" s="600" t="s">
        <v>453</v>
      </c>
      <c r="V31" s="600">
        <v>15</v>
      </c>
      <c r="W31" s="99">
        <v>42</v>
      </c>
      <c r="X31" s="99">
        <v>40</v>
      </c>
      <c r="Y31" s="99">
        <v>34</v>
      </c>
      <c r="Z31" s="90" t="s">
        <v>118</v>
      </c>
      <c r="AA31" s="99">
        <v>110</v>
      </c>
      <c r="AB31" s="99">
        <v>44</v>
      </c>
      <c r="AC31" s="99">
        <v>56</v>
      </c>
      <c r="AD31" s="96" t="s">
        <v>405</v>
      </c>
      <c r="AE31" s="96"/>
    </row>
    <row r="32" spans="1:34" x14ac:dyDescent="0.2">
      <c r="A32" s="97">
        <v>42584</v>
      </c>
      <c r="B32" s="102" t="s">
        <v>618</v>
      </c>
      <c r="C32" s="529" t="s">
        <v>204</v>
      </c>
      <c r="D32" s="103" t="s">
        <v>619</v>
      </c>
      <c r="E32" s="103" t="s">
        <v>620</v>
      </c>
      <c r="F32" s="100">
        <f t="shared" si="0"/>
        <v>15</v>
      </c>
      <c r="G32" s="84" t="s">
        <v>65</v>
      </c>
      <c r="H32" s="106"/>
      <c r="I32" s="106">
        <v>1</v>
      </c>
      <c r="J32" s="103">
        <v>0.1</v>
      </c>
      <c r="K32" s="106"/>
      <c r="L32" s="104"/>
      <c r="M32" s="104" t="s">
        <v>502</v>
      </c>
      <c r="N32" s="96">
        <v>42584</v>
      </c>
      <c r="O32" s="96">
        <v>42584</v>
      </c>
      <c r="P32" s="96">
        <v>42584</v>
      </c>
      <c r="Q32" s="533" t="s">
        <v>415</v>
      </c>
      <c r="R32" s="106" t="s">
        <v>411</v>
      </c>
      <c r="S32" s="88" t="s">
        <v>713</v>
      </c>
      <c r="T32" s="600" t="s">
        <v>621</v>
      </c>
      <c r="U32" s="600" t="s">
        <v>474</v>
      </c>
      <c r="V32" s="600">
        <v>16</v>
      </c>
      <c r="W32" s="99">
        <v>43</v>
      </c>
      <c r="X32" s="99">
        <v>46</v>
      </c>
      <c r="Y32" s="99">
        <v>17</v>
      </c>
      <c r="Z32" s="90" t="s">
        <v>118</v>
      </c>
      <c r="AA32" s="99">
        <v>110</v>
      </c>
      <c r="AB32" s="99">
        <v>31</v>
      </c>
      <c r="AC32" s="99">
        <v>47.1</v>
      </c>
      <c r="AD32" s="96" t="s">
        <v>405</v>
      </c>
      <c r="AE32" s="96"/>
    </row>
    <row r="33" spans="1:31" x14ac:dyDescent="0.2">
      <c r="A33" s="97">
        <v>42588</v>
      </c>
      <c r="B33" s="102" t="s">
        <v>632</v>
      </c>
      <c r="C33" s="529" t="s">
        <v>205</v>
      </c>
      <c r="D33" s="103" t="s">
        <v>429</v>
      </c>
      <c r="E33" s="103" t="s">
        <v>138</v>
      </c>
      <c r="F33" s="100">
        <v>17</v>
      </c>
      <c r="G33" s="84" t="s">
        <v>64</v>
      </c>
      <c r="H33" s="106"/>
      <c r="I33" s="106"/>
      <c r="J33" s="103"/>
      <c r="K33" s="106">
        <v>1</v>
      </c>
      <c r="L33" s="104">
        <v>0.2</v>
      </c>
      <c r="M33" s="104" t="s">
        <v>633</v>
      </c>
      <c r="N33" s="96">
        <v>42589</v>
      </c>
      <c r="O33" s="96">
        <v>42589</v>
      </c>
      <c r="P33" s="96">
        <v>42592</v>
      </c>
      <c r="Q33" s="533" t="s">
        <v>415</v>
      </c>
      <c r="R33" s="106" t="s">
        <v>411</v>
      </c>
      <c r="S33" s="88" t="s">
        <v>549</v>
      </c>
      <c r="T33" s="600" t="s">
        <v>473</v>
      </c>
      <c r="U33" s="600" t="s">
        <v>564</v>
      </c>
      <c r="V33" s="600">
        <v>19</v>
      </c>
      <c r="W33" s="99">
        <v>43</v>
      </c>
      <c r="X33" s="99">
        <v>20</v>
      </c>
      <c r="Y33" s="99">
        <v>13</v>
      </c>
      <c r="Z33" s="90" t="s">
        <v>118</v>
      </c>
      <c r="AA33" s="99">
        <v>110</v>
      </c>
      <c r="AB33" s="99">
        <v>48</v>
      </c>
      <c r="AC33" s="99">
        <v>44</v>
      </c>
      <c r="AD33" s="96" t="s">
        <v>405</v>
      </c>
      <c r="AE33" s="96"/>
    </row>
    <row r="34" spans="1:31" x14ac:dyDescent="0.2">
      <c r="A34" s="97">
        <v>42588</v>
      </c>
      <c r="B34" s="102" t="s">
        <v>634</v>
      </c>
      <c r="C34" s="529" t="s">
        <v>206</v>
      </c>
      <c r="D34" s="103" t="s">
        <v>429</v>
      </c>
      <c r="E34" s="103" t="s">
        <v>138</v>
      </c>
      <c r="F34" s="100">
        <v>18</v>
      </c>
      <c r="G34" s="84" t="s">
        <v>64</v>
      </c>
      <c r="H34" s="106"/>
      <c r="I34" s="106"/>
      <c r="J34" s="103"/>
      <c r="K34" s="106">
        <v>1</v>
      </c>
      <c r="L34" s="104">
        <v>0.2</v>
      </c>
      <c r="M34" s="104" t="s">
        <v>714</v>
      </c>
      <c r="N34" s="96">
        <v>42589</v>
      </c>
      <c r="O34" s="96">
        <v>42589</v>
      </c>
      <c r="P34" s="96">
        <v>42590</v>
      </c>
      <c r="Q34" s="533" t="s">
        <v>415</v>
      </c>
      <c r="R34" s="106" t="s">
        <v>411</v>
      </c>
      <c r="S34" s="88" t="s">
        <v>549</v>
      </c>
      <c r="T34" s="600" t="s">
        <v>413</v>
      </c>
      <c r="U34" s="600" t="s">
        <v>414</v>
      </c>
      <c r="V34" s="600">
        <v>31</v>
      </c>
      <c r="W34" s="99">
        <v>43</v>
      </c>
      <c r="X34" s="99">
        <v>28</v>
      </c>
      <c r="Y34" s="99">
        <v>39</v>
      </c>
      <c r="Z34" s="90" t="s">
        <v>118</v>
      </c>
      <c r="AA34" s="99">
        <v>110</v>
      </c>
      <c r="AB34" s="99">
        <v>41</v>
      </c>
      <c r="AC34" s="99">
        <v>18</v>
      </c>
      <c r="AD34" s="96" t="s">
        <v>405</v>
      </c>
      <c r="AE34" s="96"/>
    </row>
    <row r="35" spans="1:31" x14ac:dyDescent="0.2">
      <c r="A35" s="97">
        <v>42589</v>
      </c>
      <c r="B35" s="102" t="s">
        <v>635</v>
      </c>
      <c r="C35" s="529" t="s">
        <v>207</v>
      </c>
      <c r="D35" s="103" t="s">
        <v>429</v>
      </c>
      <c r="E35" s="103" t="s">
        <v>138</v>
      </c>
      <c r="F35" s="100">
        <v>19</v>
      </c>
      <c r="G35" s="84" t="s">
        <v>64</v>
      </c>
      <c r="H35" s="106"/>
      <c r="I35" s="106"/>
      <c r="J35" s="103"/>
      <c r="K35" s="106">
        <v>1</v>
      </c>
      <c r="L35" s="104">
        <v>0.1</v>
      </c>
      <c r="M35" s="104" t="s">
        <v>715</v>
      </c>
      <c r="N35" s="96">
        <v>42590</v>
      </c>
      <c r="O35" s="96">
        <v>42590</v>
      </c>
      <c r="P35" s="96">
        <v>42590</v>
      </c>
      <c r="Q35" s="533" t="s">
        <v>415</v>
      </c>
      <c r="R35" s="106" t="s">
        <v>411</v>
      </c>
      <c r="S35" s="88" t="s">
        <v>549</v>
      </c>
      <c r="T35" s="600" t="s">
        <v>558</v>
      </c>
      <c r="U35" s="600" t="s">
        <v>564</v>
      </c>
      <c r="V35" s="600">
        <v>32</v>
      </c>
      <c r="W35" s="99">
        <v>43</v>
      </c>
      <c r="X35" s="99">
        <v>12</v>
      </c>
      <c r="Y35" s="99">
        <v>57</v>
      </c>
      <c r="Z35" s="90" t="s">
        <v>118</v>
      </c>
      <c r="AA35" s="99">
        <v>110</v>
      </c>
      <c r="AB35" s="99">
        <v>46</v>
      </c>
      <c r="AC35" s="99">
        <v>35</v>
      </c>
      <c r="AD35" s="96"/>
      <c r="AE35" s="96"/>
    </row>
    <row r="36" spans="1:31" x14ac:dyDescent="0.2">
      <c r="A36" s="97">
        <v>42590</v>
      </c>
      <c r="B36" s="102" t="s">
        <v>636</v>
      </c>
      <c r="C36" s="529" t="s">
        <v>208</v>
      </c>
      <c r="D36" s="103" t="s">
        <v>429</v>
      </c>
      <c r="E36" s="103" t="s">
        <v>138</v>
      </c>
      <c r="F36" s="100">
        <f t="shared" si="0"/>
        <v>20</v>
      </c>
      <c r="G36" s="84" t="s">
        <v>65</v>
      </c>
      <c r="H36" s="106"/>
      <c r="I36" s="106"/>
      <c r="J36" s="103"/>
      <c r="K36" s="106">
        <v>1</v>
      </c>
      <c r="L36" s="104">
        <v>0.1</v>
      </c>
      <c r="M36" s="104" t="s">
        <v>637</v>
      </c>
      <c r="N36" s="96">
        <v>42590</v>
      </c>
      <c r="O36" s="96">
        <v>42590</v>
      </c>
      <c r="P36" s="96">
        <v>42590</v>
      </c>
      <c r="Q36" s="533" t="s">
        <v>415</v>
      </c>
      <c r="R36" s="106" t="s">
        <v>411</v>
      </c>
      <c r="S36" s="88" t="s">
        <v>549</v>
      </c>
      <c r="T36" s="600" t="s">
        <v>621</v>
      </c>
      <c r="U36" s="600" t="s">
        <v>657</v>
      </c>
      <c r="V36" s="600">
        <v>23</v>
      </c>
      <c r="W36" s="99">
        <v>43</v>
      </c>
      <c r="X36" s="99">
        <v>46</v>
      </c>
      <c r="Y36" s="99">
        <v>10</v>
      </c>
      <c r="Z36" s="90" t="s">
        <v>118</v>
      </c>
      <c r="AA36" s="99">
        <v>110</v>
      </c>
      <c r="AB36" s="99">
        <v>8</v>
      </c>
      <c r="AC36" s="99">
        <v>1</v>
      </c>
      <c r="AD36" s="96"/>
      <c r="AE36" s="96"/>
    </row>
    <row r="37" spans="1:31" x14ac:dyDescent="0.2">
      <c r="A37" s="97">
        <v>42590</v>
      </c>
      <c r="B37" s="102" t="s">
        <v>638</v>
      </c>
      <c r="C37" s="529" t="s">
        <v>209</v>
      </c>
      <c r="D37" s="103" t="s">
        <v>429</v>
      </c>
      <c r="E37" s="103" t="s">
        <v>138</v>
      </c>
      <c r="F37" s="100">
        <f t="shared" si="0"/>
        <v>21</v>
      </c>
      <c r="G37" s="84" t="s">
        <v>64</v>
      </c>
      <c r="H37" s="106"/>
      <c r="I37" s="106"/>
      <c r="J37" s="103"/>
      <c r="K37" s="106">
        <v>1</v>
      </c>
      <c r="L37" s="104">
        <v>0.1</v>
      </c>
      <c r="M37" s="104" t="s">
        <v>590</v>
      </c>
      <c r="N37" s="96">
        <v>42590</v>
      </c>
      <c r="O37" s="96">
        <v>42590</v>
      </c>
      <c r="P37" s="96">
        <v>42590</v>
      </c>
      <c r="Q37" s="533" t="s">
        <v>415</v>
      </c>
      <c r="R37" s="106" t="s">
        <v>411</v>
      </c>
      <c r="S37" s="88" t="s">
        <v>549</v>
      </c>
      <c r="T37" s="600" t="s">
        <v>473</v>
      </c>
      <c r="U37" s="600" t="s">
        <v>564</v>
      </c>
      <c r="V37" s="600">
        <v>20</v>
      </c>
      <c r="W37" s="99">
        <v>43</v>
      </c>
      <c r="X37" s="99">
        <v>19</v>
      </c>
      <c r="Y37" s="99">
        <v>49</v>
      </c>
      <c r="Z37" s="90" t="s">
        <v>118</v>
      </c>
      <c r="AA37" s="99">
        <v>110</v>
      </c>
      <c r="AB37" s="99">
        <v>47</v>
      </c>
      <c r="AC37" s="99">
        <v>9</v>
      </c>
      <c r="AD37" s="96"/>
      <c r="AE37" s="96"/>
    </row>
    <row r="38" spans="1:31" x14ac:dyDescent="0.2">
      <c r="A38" s="97">
        <v>42590</v>
      </c>
      <c r="B38" s="102" t="s">
        <v>639</v>
      </c>
      <c r="C38" s="529" t="s">
        <v>210</v>
      </c>
      <c r="D38" s="103" t="s">
        <v>429</v>
      </c>
      <c r="E38" s="103" t="s">
        <v>138</v>
      </c>
      <c r="F38" s="100">
        <f t="shared" si="0"/>
        <v>22</v>
      </c>
      <c r="G38" s="84" t="s">
        <v>61</v>
      </c>
      <c r="H38" s="106"/>
      <c r="I38" s="106"/>
      <c r="J38" s="103"/>
      <c r="K38" s="106">
        <v>1</v>
      </c>
      <c r="L38" s="104">
        <v>0.1</v>
      </c>
      <c r="M38" s="104" t="s">
        <v>716</v>
      </c>
      <c r="N38" s="96"/>
      <c r="O38" s="96"/>
      <c r="P38" s="96">
        <v>42612</v>
      </c>
      <c r="Q38" s="533" t="s">
        <v>415</v>
      </c>
      <c r="R38" s="106" t="s">
        <v>411</v>
      </c>
      <c r="S38" s="88" t="s">
        <v>549</v>
      </c>
      <c r="T38" s="600" t="s">
        <v>656</v>
      </c>
      <c r="U38" s="600" t="s">
        <v>453</v>
      </c>
      <c r="V38" s="600">
        <v>35</v>
      </c>
      <c r="W38" s="99">
        <v>42</v>
      </c>
      <c r="X38" s="99">
        <v>27</v>
      </c>
      <c r="Y38" s="99">
        <v>41</v>
      </c>
      <c r="Z38" s="90" t="s">
        <v>118</v>
      </c>
      <c r="AA38" s="99">
        <v>110</v>
      </c>
      <c r="AB38" s="99">
        <v>44</v>
      </c>
      <c r="AC38" s="99">
        <v>35</v>
      </c>
      <c r="AD38" s="96"/>
      <c r="AE38" s="96"/>
    </row>
    <row r="39" spans="1:31" x14ac:dyDescent="0.2">
      <c r="A39" s="97">
        <v>42590</v>
      </c>
      <c r="B39" s="102" t="s">
        <v>651</v>
      </c>
      <c r="C39" s="529" t="s">
        <v>211</v>
      </c>
      <c r="D39" s="103" t="s">
        <v>429</v>
      </c>
      <c r="E39" s="103" t="s">
        <v>138</v>
      </c>
      <c r="F39" s="100">
        <f t="shared" si="0"/>
        <v>23</v>
      </c>
      <c r="G39" s="84" t="s">
        <v>61</v>
      </c>
      <c r="H39" s="106"/>
      <c r="I39" s="106"/>
      <c r="J39" s="103"/>
      <c r="K39" s="106">
        <v>1</v>
      </c>
      <c r="L39" s="104">
        <v>0.1</v>
      </c>
      <c r="M39" s="104" t="s">
        <v>556</v>
      </c>
      <c r="N39" s="96">
        <v>42591</v>
      </c>
      <c r="O39" s="96">
        <v>42594</v>
      </c>
      <c r="P39" s="96">
        <v>42594</v>
      </c>
      <c r="Q39" s="533" t="s">
        <v>415</v>
      </c>
      <c r="R39" s="106" t="s">
        <v>411</v>
      </c>
      <c r="S39" s="88" t="s">
        <v>549</v>
      </c>
      <c r="T39" s="600" t="s">
        <v>654</v>
      </c>
      <c r="U39" s="600" t="s">
        <v>655</v>
      </c>
      <c r="V39" s="600">
        <v>1</v>
      </c>
      <c r="W39" s="99">
        <v>42</v>
      </c>
      <c r="X39" s="99">
        <v>21</v>
      </c>
      <c r="Y39" s="99">
        <v>13</v>
      </c>
      <c r="Z39" s="90" t="s">
        <v>118</v>
      </c>
      <c r="AA39" s="99">
        <v>110</v>
      </c>
      <c r="AB39" s="99">
        <v>48</v>
      </c>
      <c r="AC39" s="99">
        <v>28</v>
      </c>
      <c r="AD39" s="96"/>
      <c r="AE39" s="96"/>
    </row>
    <row r="40" spans="1:31" x14ac:dyDescent="0.2">
      <c r="A40" s="97">
        <v>42591</v>
      </c>
      <c r="B40" s="102" t="s">
        <v>652</v>
      </c>
      <c r="C40" s="529" t="s">
        <v>212</v>
      </c>
      <c r="D40" s="103" t="s">
        <v>429</v>
      </c>
      <c r="E40" s="103" t="s">
        <v>138</v>
      </c>
      <c r="F40" s="100">
        <f t="shared" si="0"/>
        <v>24</v>
      </c>
      <c r="G40" s="84" t="s">
        <v>64</v>
      </c>
      <c r="H40" s="106"/>
      <c r="I40" s="106"/>
      <c r="J40" s="103"/>
      <c r="K40" s="106">
        <v>1</v>
      </c>
      <c r="L40" s="104">
        <v>0.1</v>
      </c>
      <c r="M40" s="104" t="s">
        <v>736</v>
      </c>
      <c r="N40" s="96">
        <v>42592</v>
      </c>
      <c r="O40" s="96">
        <v>42592</v>
      </c>
      <c r="P40" s="96">
        <v>42592</v>
      </c>
      <c r="Q40" s="533" t="s">
        <v>415</v>
      </c>
      <c r="R40" s="106" t="s">
        <v>411</v>
      </c>
      <c r="S40" s="88" t="s">
        <v>549</v>
      </c>
      <c r="T40" s="600" t="s">
        <v>558</v>
      </c>
      <c r="U40" s="600" t="s">
        <v>453</v>
      </c>
      <c r="V40" s="600">
        <v>19</v>
      </c>
      <c r="W40" s="99">
        <v>43</v>
      </c>
      <c r="X40" s="99">
        <v>14</v>
      </c>
      <c r="Y40" s="99">
        <v>56</v>
      </c>
      <c r="Z40" s="90" t="s">
        <v>118</v>
      </c>
      <c r="AA40" s="99">
        <v>110</v>
      </c>
      <c r="AB40" s="99">
        <v>54</v>
      </c>
      <c r="AC40" s="99">
        <v>54</v>
      </c>
      <c r="AD40" s="96"/>
      <c r="AE40" s="96"/>
    </row>
    <row r="41" spans="1:31" x14ac:dyDescent="0.2">
      <c r="A41" s="97">
        <v>42591</v>
      </c>
      <c r="B41" s="102" t="s">
        <v>653</v>
      </c>
      <c r="C41" s="529" t="s">
        <v>213</v>
      </c>
      <c r="D41" s="103" t="s">
        <v>429</v>
      </c>
      <c r="E41" s="103" t="s">
        <v>138</v>
      </c>
      <c r="F41" s="100">
        <f t="shared" si="0"/>
        <v>25</v>
      </c>
      <c r="G41" s="84" t="s">
        <v>64</v>
      </c>
      <c r="H41" s="106"/>
      <c r="I41" s="106"/>
      <c r="J41" s="103"/>
      <c r="K41" s="106">
        <v>1</v>
      </c>
      <c r="L41" s="104">
        <v>0.1</v>
      </c>
      <c r="M41" s="104" t="s">
        <v>536</v>
      </c>
      <c r="N41" s="96">
        <v>42592</v>
      </c>
      <c r="O41" s="96">
        <v>42592</v>
      </c>
      <c r="P41" s="96">
        <v>42592</v>
      </c>
      <c r="Q41" s="533" t="s">
        <v>415</v>
      </c>
      <c r="R41" s="106" t="s">
        <v>411</v>
      </c>
      <c r="S41" s="88" t="s">
        <v>549</v>
      </c>
      <c r="T41" s="600" t="s">
        <v>558</v>
      </c>
      <c r="U41" s="600" t="s">
        <v>453</v>
      </c>
      <c r="V41" s="600">
        <v>19</v>
      </c>
      <c r="W41" s="99">
        <v>43</v>
      </c>
      <c r="X41" s="99">
        <v>15</v>
      </c>
      <c r="Y41" s="99">
        <v>20</v>
      </c>
      <c r="Z41" s="90" t="s">
        <v>118</v>
      </c>
      <c r="AA41" s="99">
        <v>110</v>
      </c>
      <c r="AB41" s="99">
        <v>55</v>
      </c>
      <c r="AC41" s="99">
        <v>16</v>
      </c>
      <c r="AD41" s="96"/>
      <c r="AE41" s="96"/>
    </row>
    <row r="42" spans="1:31" x14ac:dyDescent="0.2">
      <c r="A42" s="97">
        <v>42592</v>
      </c>
      <c r="B42" s="102" t="s">
        <v>658</v>
      </c>
      <c r="C42" s="529" t="s">
        <v>214</v>
      </c>
      <c r="D42" s="103" t="s">
        <v>429</v>
      </c>
      <c r="E42" s="103" t="s">
        <v>138</v>
      </c>
      <c r="F42" s="100">
        <f t="shared" si="0"/>
        <v>26</v>
      </c>
      <c r="G42" s="84" t="s">
        <v>64</v>
      </c>
      <c r="H42" s="106"/>
      <c r="I42" s="106"/>
      <c r="J42" s="103"/>
      <c r="K42" s="106">
        <v>1</v>
      </c>
      <c r="L42" s="104">
        <v>0.1</v>
      </c>
      <c r="M42" s="104" t="s">
        <v>660</v>
      </c>
      <c r="N42" s="96">
        <v>42593</v>
      </c>
      <c r="O42" s="96">
        <v>42593</v>
      </c>
      <c r="P42" s="96">
        <v>42593</v>
      </c>
      <c r="Q42" s="533" t="s">
        <v>415</v>
      </c>
      <c r="R42" s="106" t="s">
        <v>411</v>
      </c>
      <c r="S42" s="88" t="s">
        <v>549</v>
      </c>
      <c r="T42" s="600" t="s">
        <v>650</v>
      </c>
      <c r="U42" s="600" t="s">
        <v>661</v>
      </c>
      <c r="V42" s="600">
        <v>30</v>
      </c>
      <c r="W42" s="99">
        <v>13</v>
      </c>
      <c r="X42" s="99">
        <v>10</v>
      </c>
      <c r="Y42" s="99">
        <v>6</v>
      </c>
      <c r="Z42" s="90" t="s">
        <v>118</v>
      </c>
      <c r="AA42" s="99">
        <v>110</v>
      </c>
      <c r="AB42" s="99">
        <v>5</v>
      </c>
      <c r="AC42" s="99">
        <v>30</v>
      </c>
      <c r="AD42" s="96"/>
      <c r="AE42" s="96"/>
    </row>
    <row r="43" spans="1:31" x14ac:dyDescent="0.2">
      <c r="A43" s="97">
        <v>42594</v>
      </c>
      <c r="B43" s="102" t="s">
        <v>669</v>
      </c>
      <c r="C43" s="529" t="s">
        <v>215</v>
      </c>
      <c r="D43" s="103" t="s">
        <v>670</v>
      </c>
      <c r="E43" s="103" t="s">
        <v>138</v>
      </c>
      <c r="F43" s="100">
        <f t="shared" si="0"/>
        <v>27</v>
      </c>
      <c r="G43" s="84" t="s">
        <v>64</v>
      </c>
      <c r="H43" s="106"/>
      <c r="I43" s="106">
        <v>1</v>
      </c>
      <c r="J43" s="103">
        <v>0.1</v>
      </c>
      <c r="K43" s="106"/>
      <c r="L43" s="104"/>
      <c r="M43" s="104" t="s">
        <v>648</v>
      </c>
      <c r="N43" s="96">
        <v>42594</v>
      </c>
      <c r="O43" s="96">
        <v>42594</v>
      </c>
      <c r="P43" s="96">
        <v>42594</v>
      </c>
      <c r="Q43" s="533" t="s">
        <v>415</v>
      </c>
      <c r="R43" s="106" t="s">
        <v>411</v>
      </c>
      <c r="S43" s="88" t="s">
        <v>412</v>
      </c>
      <c r="T43" s="600" t="s">
        <v>621</v>
      </c>
      <c r="U43" s="600" t="s">
        <v>474</v>
      </c>
      <c r="V43" s="600">
        <v>16</v>
      </c>
      <c r="W43" s="99">
        <v>43</v>
      </c>
      <c r="X43" s="99">
        <v>77</v>
      </c>
      <c r="Y43" s="99">
        <v>15</v>
      </c>
      <c r="Z43" s="90" t="s">
        <v>118</v>
      </c>
      <c r="AA43" s="99">
        <v>110</v>
      </c>
      <c r="AB43" s="99">
        <v>52</v>
      </c>
      <c r="AC43" s="99">
        <v>94</v>
      </c>
      <c r="AD43" s="96"/>
      <c r="AE43" s="96"/>
    </row>
    <row r="44" spans="1:31" x14ac:dyDescent="0.2">
      <c r="A44" s="97">
        <v>42596</v>
      </c>
      <c r="B44" s="102" t="s">
        <v>675</v>
      </c>
      <c r="C44" s="529" t="s">
        <v>216</v>
      </c>
      <c r="D44" s="103" t="s">
        <v>676</v>
      </c>
      <c r="E44" s="103" t="s">
        <v>709</v>
      </c>
      <c r="F44" s="100">
        <f t="shared" si="0"/>
        <v>28</v>
      </c>
      <c r="G44" s="84" t="s">
        <v>63</v>
      </c>
      <c r="H44" s="106"/>
      <c r="I44" s="106">
        <v>1</v>
      </c>
      <c r="J44" s="103">
        <v>0.1</v>
      </c>
      <c r="K44" s="106"/>
      <c r="L44" s="104"/>
      <c r="M44" s="104" t="s">
        <v>547</v>
      </c>
      <c r="N44" s="96"/>
      <c r="O44" s="96">
        <v>42597</v>
      </c>
      <c r="P44" s="96">
        <v>42597</v>
      </c>
      <c r="Q44" s="533" t="s">
        <v>415</v>
      </c>
      <c r="R44" s="106" t="s">
        <v>411</v>
      </c>
      <c r="S44" s="88" t="s">
        <v>412</v>
      </c>
      <c r="T44" s="600" t="s">
        <v>706</v>
      </c>
      <c r="U44" s="600" t="s">
        <v>655</v>
      </c>
      <c r="V44" s="600">
        <v>3</v>
      </c>
      <c r="W44" s="99">
        <v>42</v>
      </c>
      <c r="X44" s="99">
        <v>61</v>
      </c>
      <c r="Y44" s="99">
        <v>23</v>
      </c>
      <c r="Z44" s="90" t="s">
        <v>118</v>
      </c>
      <c r="AA44" s="99">
        <v>110</v>
      </c>
      <c r="AB44" s="99">
        <v>86</v>
      </c>
      <c r="AC44" s="99">
        <v>86</v>
      </c>
      <c r="AD44" s="96" t="s">
        <v>405</v>
      </c>
      <c r="AE44" s="96"/>
    </row>
    <row r="45" spans="1:31" x14ac:dyDescent="0.2">
      <c r="A45" s="97">
        <v>42596</v>
      </c>
      <c r="B45" s="102" t="s">
        <v>677</v>
      </c>
      <c r="C45" s="529" t="s">
        <v>217</v>
      </c>
      <c r="D45" s="103" t="s">
        <v>707</v>
      </c>
      <c r="E45" s="103" t="s">
        <v>708</v>
      </c>
      <c r="F45" s="100">
        <f t="shared" si="0"/>
        <v>29</v>
      </c>
      <c r="G45" s="84" t="s">
        <v>65</v>
      </c>
      <c r="H45" s="106"/>
      <c r="I45" s="106">
        <v>1</v>
      </c>
      <c r="J45" s="103">
        <v>0.25</v>
      </c>
      <c r="K45" s="106"/>
      <c r="L45" s="104"/>
      <c r="M45" s="104" t="s">
        <v>735</v>
      </c>
      <c r="N45" s="96">
        <v>42597</v>
      </c>
      <c r="O45" s="96">
        <v>42597</v>
      </c>
      <c r="P45" s="96">
        <v>42597</v>
      </c>
      <c r="Q45" s="533" t="s">
        <v>415</v>
      </c>
      <c r="R45" s="106" t="s">
        <v>411</v>
      </c>
      <c r="S45" s="88" t="s">
        <v>454</v>
      </c>
      <c r="T45" s="600" t="s">
        <v>684</v>
      </c>
      <c r="U45" s="600" t="s">
        <v>710</v>
      </c>
      <c r="V45" s="600">
        <v>19</v>
      </c>
      <c r="W45" s="99">
        <v>43</v>
      </c>
      <c r="X45" s="99">
        <v>85</v>
      </c>
      <c r="Y45" s="99">
        <v>8</v>
      </c>
      <c r="Z45" s="90" t="s">
        <v>118</v>
      </c>
      <c r="AA45" s="99">
        <v>110</v>
      </c>
      <c r="AB45" s="99">
        <v>34</v>
      </c>
      <c r="AC45" s="99">
        <v>49</v>
      </c>
      <c r="AD45" s="96"/>
      <c r="AE45" s="96"/>
    </row>
    <row r="46" spans="1:31" x14ac:dyDescent="0.2">
      <c r="A46" s="97">
        <v>42597</v>
      </c>
      <c r="B46" s="102" t="s">
        <v>678</v>
      </c>
      <c r="C46" s="529" t="s">
        <v>218</v>
      </c>
      <c r="D46" s="103" t="s">
        <v>429</v>
      </c>
      <c r="E46" s="103" t="s">
        <v>138</v>
      </c>
      <c r="F46" s="100">
        <f t="shared" si="0"/>
        <v>30</v>
      </c>
      <c r="G46" s="84" t="s">
        <v>64</v>
      </c>
      <c r="H46" s="106"/>
      <c r="I46" s="106"/>
      <c r="J46" s="103"/>
      <c r="K46" s="106">
        <v>1</v>
      </c>
      <c r="L46" s="104">
        <v>0.1</v>
      </c>
      <c r="M46" s="104" t="s">
        <v>711</v>
      </c>
      <c r="N46" s="96">
        <v>42597</v>
      </c>
      <c r="O46" s="96">
        <v>42598</v>
      </c>
      <c r="P46" s="96">
        <v>43330</v>
      </c>
      <c r="Q46" s="533" t="s">
        <v>415</v>
      </c>
      <c r="R46" s="106" t="s">
        <v>411</v>
      </c>
      <c r="S46" s="88" t="s">
        <v>412</v>
      </c>
      <c r="T46" s="600" t="s">
        <v>458</v>
      </c>
      <c r="U46" s="600" t="s">
        <v>564</v>
      </c>
      <c r="V46" s="600">
        <v>17</v>
      </c>
      <c r="W46" s="99">
        <v>43</v>
      </c>
      <c r="X46" s="99">
        <v>43</v>
      </c>
      <c r="Y46" s="99">
        <v>28</v>
      </c>
      <c r="Z46" s="90" t="s">
        <v>118</v>
      </c>
      <c r="AA46" s="99">
        <v>110</v>
      </c>
      <c r="AB46" s="99">
        <v>75</v>
      </c>
      <c r="AC46" s="99">
        <v>51</v>
      </c>
      <c r="AD46" s="96"/>
      <c r="AE46" s="96"/>
    </row>
    <row r="47" spans="1:31" x14ac:dyDescent="0.2">
      <c r="A47" s="97">
        <v>42600</v>
      </c>
      <c r="B47" s="102" t="s">
        <v>703</v>
      </c>
      <c r="C47" s="529" t="s">
        <v>219</v>
      </c>
      <c r="D47" s="103" t="s">
        <v>429</v>
      </c>
      <c r="E47" s="103" t="s">
        <v>138</v>
      </c>
      <c r="F47" s="100">
        <f t="shared" si="0"/>
        <v>31</v>
      </c>
      <c r="G47" s="84" t="s">
        <v>64</v>
      </c>
      <c r="H47" s="106"/>
      <c r="I47" s="106"/>
      <c r="J47" s="103"/>
      <c r="K47" s="106">
        <v>1</v>
      </c>
      <c r="L47" s="104">
        <v>0.1</v>
      </c>
      <c r="M47" s="104" t="s">
        <v>410</v>
      </c>
      <c r="N47" s="96">
        <v>42601</v>
      </c>
      <c r="O47" s="96">
        <v>42606</v>
      </c>
      <c r="P47" s="96">
        <v>42606</v>
      </c>
      <c r="Q47" s="533" t="s">
        <v>415</v>
      </c>
      <c r="R47" s="106" t="s">
        <v>411</v>
      </c>
      <c r="S47" s="88" t="s">
        <v>412</v>
      </c>
      <c r="T47" s="600" t="s">
        <v>650</v>
      </c>
      <c r="U47" s="600" t="s">
        <v>559</v>
      </c>
      <c r="V47" s="600">
        <v>31</v>
      </c>
      <c r="W47" s="99">
        <v>43</v>
      </c>
      <c r="X47" s="99">
        <v>64</v>
      </c>
      <c r="Y47" s="99">
        <v>14</v>
      </c>
      <c r="Z47" s="90" t="s">
        <v>118</v>
      </c>
      <c r="AA47" s="99">
        <v>110</v>
      </c>
      <c r="AB47" s="99">
        <v>45</v>
      </c>
      <c r="AC47" s="99">
        <v>39</v>
      </c>
      <c r="AD47" s="96" t="s">
        <v>405</v>
      </c>
      <c r="AE47" s="96"/>
    </row>
    <row r="48" spans="1:31" x14ac:dyDescent="0.2">
      <c r="A48" s="97">
        <v>42600</v>
      </c>
      <c r="B48" s="102" t="s">
        <v>679</v>
      </c>
      <c r="C48" s="529" t="s">
        <v>220</v>
      </c>
      <c r="D48" s="103" t="s">
        <v>429</v>
      </c>
      <c r="E48" s="526" t="s">
        <v>138</v>
      </c>
      <c r="F48" s="100">
        <f t="shared" si="0"/>
        <v>32</v>
      </c>
      <c r="G48" s="84" t="s">
        <v>64</v>
      </c>
      <c r="H48" s="106"/>
      <c r="I48" s="106"/>
      <c r="J48" s="103"/>
      <c r="K48" s="106">
        <v>1</v>
      </c>
      <c r="L48" s="104">
        <v>0.25</v>
      </c>
      <c r="M48" s="104" t="s">
        <v>833</v>
      </c>
      <c r="N48" s="96"/>
      <c r="O48" s="96"/>
      <c r="P48" s="96">
        <v>42640</v>
      </c>
      <c r="Q48" s="533" t="s">
        <v>415</v>
      </c>
      <c r="R48" s="106" t="s">
        <v>411</v>
      </c>
      <c r="S48" s="88" t="s">
        <v>412</v>
      </c>
      <c r="T48" s="600" t="s">
        <v>413</v>
      </c>
      <c r="U48" s="600" t="s">
        <v>680</v>
      </c>
      <c r="V48" s="600">
        <v>5</v>
      </c>
      <c r="W48" s="99">
        <v>43</v>
      </c>
      <c r="X48" s="99">
        <v>55</v>
      </c>
      <c r="Y48" s="99">
        <v>33</v>
      </c>
      <c r="Z48" s="90" t="s">
        <v>118</v>
      </c>
      <c r="AA48" s="99">
        <v>110</v>
      </c>
      <c r="AB48" s="99">
        <v>55</v>
      </c>
      <c r="AC48" s="99">
        <v>34</v>
      </c>
      <c r="AD48" s="96" t="s">
        <v>405</v>
      </c>
      <c r="AE48" s="96"/>
    </row>
    <row r="49" spans="1:31" x14ac:dyDescent="0.2">
      <c r="A49" s="97">
        <v>42601</v>
      </c>
      <c r="B49" s="102" t="s">
        <v>702</v>
      </c>
      <c r="C49" s="529" t="s">
        <v>221</v>
      </c>
      <c r="D49" s="103" t="s">
        <v>429</v>
      </c>
      <c r="E49" s="526" t="s">
        <v>138</v>
      </c>
      <c r="F49" s="100">
        <f t="shared" si="0"/>
        <v>33</v>
      </c>
      <c r="G49" s="84" t="s">
        <v>66</v>
      </c>
      <c r="H49" s="106"/>
      <c r="I49" s="106"/>
      <c r="J49" s="103"/>
      <c r="K49" s="106">
        <v>1</v>
      </c>
      <c r="L49" s="104">
        <v>0.1</v>
      </c>
      <c r="M49" s="104" t="s">
        <v>717</v>
      </c>
      <c r="N49" s="96">
        <v>42601</v>
      </c>
      <c r="O49" s="96">
        <v>42602</v>
      </c>
      <c r="P49" s="96">
        <v>42602</v>
      </c>
      <c r="Q49" s="533" t="s">
        <v>415</v>
      </c>
      <c r="R49" s="106" t="s">
        <v>411</v>
      </c>
      <c r="S49" s="88" t="s">
        <v>412</v>
      </c>
      <c r="T49" s="600" t="s">
        <v>558</v>
      </c>
      <c r="U49" s="600" t="s">
        <v>661</v>
      </c>
      <c r="V49" s="600">
        <v>22</v>
      </c>
      <c r="W49" s="99">
        <v>43</v>
      </c>
      <c r="X49" s="99">
        <v>23</v>
      </c>
      <c r="Y49" s="99">
        <v>98</v>
      </c>
      <c r="Z49" s="90" t="s">
        <v>118</v>
      </c>
      <c r="AA49" s="99">
        <v>110</v>
      </c>
      <c r="AB49" s="99">
        <v>4</v>
      </c>
      <c r="AC49" s="99">
        <v>74</v>
      </c>
      <c r="AD49" s="96" t="s">
        <v>405</v>
      </c>
      <c r="AE49" s="96"/>
    </row>
    <row r="50" spans="1:31" x14ac:dyDescent="0.2">
      <c r="A50" s="97">
        <v>42601</v>
      </c>
      <c r="B50" s="102" t="s">
        <v>704</v>
      </c>
      <c r="C50" s="529" t="s">
        <v>222</v>
      </c>
      <c r="D50" s="103" t="s">
        <v>429</v>
      </c>
      <c r="E50" s="526" t="s">
        <v>138</v>
      </c>
      <c r="F50" s="100">
        <f t="shared" si="0"/>
        <v>34</v>
      </c>
      <c r="G50" s="84" t="s">
        <v>63</v>
      </c>
      <c r="H50" s="106"/>
      <c r="I50" s="106"/>
      <c r="J50" s="103"/>
      <c r="K50" s="106">
        <v>1</v>
      </c>
      <c r="L50" s="104">
        <v>0.1</v>
      </c>
      <c r="M50" s="104"/>
      <c r="N50" s="96"/>
      <c r="O50" s="96"/>
      <c r="P50" s="96">
        <v>42627</v>
      </c>
      <c r="Q50" s="603" t="s">
        <v>415</v>
      </c>
      <c r="R50" s="106" t="s">
        <v>411</v>
      </c>
      <c r="S50" s="88" t="s">
        <v>412</v>
      </c>
      <c r="T50" s="600" t="s">
        <v>705</v>
      </c>
      <c r="U50" s="600" t="s">
        <v>453</v>
      </c>
      <c r="V50" s="600">
        <v>28</v>
      </c>
      <c r="W50" s="99">
        <v>42</v>
      </c>
      <c r="X50" s="99">
        <v>81</v>
      </c>
      <c r="Y50" s="99">
        <v>28</v>
      </c>
      <c r="Z50" s="90" t="s">
        <v>118</v>
      </c>
      <c r="AA50" s="99">
        <v>110</v>
      </c>
      <c r="AB50" s="99">
        <v>81</v>
      </c>
      <c r="AC50" s="99">
        <v>61</v>
      </c>
      <c r="AD50" s="96" t="s">
        <v>405</v>
      </c>
      <c r="AE50" s="96"/>
    </row>
    <row r="51" spans="1:31" x14ac:dyDescent="0.2">
      <c r="A51" s="97">
        <v>42605</v>
      </c>
      <c r="B51" s="102" t="s">
        <v>728</v>
      </c>
      <c r="C51" s="529" t="s">
        <v>223</v>
      </c>
      <c r="D51" s="103" t="s">
        <v>727</v>
      </c>
      <c r="E51" s="103" t="s">
        <v>785</v>
      </c>
      <c r="F51" s="100">
        <f t="shared" ref="F51:F114" si="1">IF(B51="","",F50+1)</f>
        <v>35</v>
      </c>
      <c r="G51" s="84" t="s">
        <v>66</v>
      </c>
      <c r="H51" s="106"/>
      <c r="I51" s="106">
        <v>1</v>
      </c>
      <c r="J51" s="103">
        <v>0.1</v>
      </c>
      <c r="K51" s="106"/>
      <c r="L51" s="104"/>
      <c r="M51" s="104" t="s">
        <v>729</v>
      </c>
      <c r="N51" s="96">
        <v>42605</v>
      </c>
      <c r="O51" s="96">
        <v>42605</v>
      </c>
      <c r="P51" s="96">
        <v>42606</v>
      </c>
      <c r="Q51" s="533" t="s">
        <v>415</v>
      </c>
      <c r="R51" s="106" t="s">
        <v>411</v>
      </c>
      <c r="S51" s="88" t="s">
        <v>713</v>
      </c>
      <c r="T51" s="600" t="s">
        <v>542</v>
      </c>
      <c r="U51" s="600" t="s">
        <v>730</v>
      </c>
      <c r="V51" s="600">
        <v>7</v>
      </c>
      <c r="W51" s="99">
        <v>42</v>
      </c>
      <c r="X51" s="99">
        <v>19</v>
      </c>
      <c r="Y51" s="99">
        <v>54</v>
      </c>
      <c r="Z51" s="90" t="s">
        <v>118</v>
      </c>
      <c r="AA51" s="99">
        <v>109</v>
      </c>
      <c r="AB51" s="99">
        <v>74</v>
      </c>
      <c r="AC51" s="99">
        <v>26</v>
      </c>
      <c r="AD51" s="96"/>
      <c r="AE51" s="96"/>
    </row>
    <row r="52" spans="1:31" x14ac:dyDescent="0.2">
      <c r="A52" s="97">
        <v>42606</v>
      </c>
      <c r="B52" s="102" t="s">
        <v>733</v>
      </c>
      <c r="C52" s="529" t="s">
        <v>224</v>
      </c>
      <c r="D52" s="103" t="s">
        <v>429</v>
      </c>
      <c r="E52" s="103" t="s">
        <v>138</v>
      </c>
      <c r="F52" s="100">
        <f t="shared" si="1"/>
        <v>36</v>
      </c>
      <c r="G52" s="84" t="s">
        <v>66</v>
      </c>
      <c r="H52" s="106"/>
      <c r="I52" s="106"/>
      <c r="J52" s="103"/>
      <c r="K52" s="106">
        <v>1</v>
      </c>
      <c r="L52" s="104">
        <v>0.2</v>
      </c>
      <c r="M52" s="104" t="s">
        <v>734</v>
      </c>
      <c r="N52" s="96">
        <v>42606</v>
      </c>
      <c r="O52" s="96">
        <v>42606</v>
      </c>
      <c r="P52" s="96">
        <v>42606</v>
      </c>
      <c r="Q52" s="533" t="s">
        <v>415</v>
      </c>
      <c r="R52" s="106" t="s">
        <v>411</v>
      </c>
      <c r="S52" s="88" t="s">
        <v>412</v>
      </c>
      <c r="T52" s="600" t="s">
        <v>439</v>
      </c>
      <c r="U52" s="600" t="s">
        <v>440</v>
      </c>
      <c r="V52" s="600">
        <v>24</v>
      </c>
      <c r="W52" s="99">
        <v>42</v>
      </c>
      <c r="X52" s="99">
        <v>99</v>
      </c>
      <c r="Y52" s="99">
        <v>4</v>
      </c>
      <c r="Z52" s="90" t="s">
        <v>118</v>
      </c>
      <c r="AA52" s="99">
        <v>109</v>
      </c>
      <c r="AB52" s="99">
        <v>69</v>
      </c>
      <c r="AC52" s="99">
        <v>4</v>
      </c>
      <c r="AD52" s="96"/>
      <c r="AE52" s="96"/>
    </row>
    <row r="53" spans="1:31" x14ac:dyDescent="0.2">
      <c r="A53" s="97">
        <v>42610</v>
      </c>
      <c r="B53" s="102" t="s">
        <v>731</v>
      </c>
      <c r="C53" s="529" t="s">
        <v>225</v>
      </c>
      <c r="D53" s="103" t="s">
        <v>751</v>
      </c>
      <c r="E53" s="103" t="s">
        <v>786</v>
      </c>
      <c r="F53" s="100">
        <f t="shared" si="1"/>
        <v>37</v>
      </c>
      <c r="G53" s="84" t="s">
        <v>64</v>
      </c>
      <c r="H53" s="106"/>
      <c r="I53" s="106">
        <v>1</v>
      </c>
      <c r="J53" s="103">
        <v>0.1</v>
      </c>
      <c r="K53" s="106"/>
      <c r="L53" s="104"/>
      <c r="M53" s="104" t="s">
        <v>732</v>
      </c>
      <c r="N53" s="96">
        <v>42610</v>
      </c>
      <c r="O53" s="96">
        <v>42613</v>
      </c>
      <c r="P53" s="96">
        <v>42613</v>
      </c>
      <c r="Q53" s="533" t="s">
        <v>415</v>
      </c>
      <c r="R53" s="106" t="s">
        <v>411</v>
      </c>
      <c r="S53" s="88" t="s">
        <v>454</v>
      </c>
      <c r="T53" s="600" t="s">
        <v>458</v>
      </c>
      <c r="U53" s="600" t="s">
        <v>655</v>
      </c>
      <c r="V53" s="600">
        <v>24</v>
      </c>
      <c r="W53" s="99">
        <v>43</v>
      </c>
      <c r="X53" s="99">
        <v>45</v>
      </c>
      <c r="Y53" s="99">
        <v>83</v>
      </c>
      <c r="Z53" s="90" t="s">
        <v>118</v>
      </c>
      <c r="AA53" s="99">
        <v>110</v>
      </c>
      <c r="AB53" s="99">
        <v>96</v>
      </c>
      <c r="AC53" s="99">
        <v>33</v>
      </c>
      <c r="AD53" s="96"/>
      <c r="AE53" s="96"/>
    </row>
    <row r="54" spans="1:31" x14ac:dyDescent="0.2">
      <c r="A54" s="97">
        <v>42611</v>
      </c>
      <c r="B54" s="102" t="s">
        <v>738</v>
      </c>
      <c r="C54" s="529" t="s">
        <v>226</v>
      </c>
      <c r="D54" s="103" t="s">
        <v>739</v>
      </c>
      <c r="E54" s="103" t="s">
        <v>740</v>
      </c>
      <c r="F54" s="100">
        <f t="shared" si="1"/>
        <v>38</v>
      </c>
      <c r="G54" s="84" t="s">
        <v>65</v>
      </c>
      <c r="H54" s="106"/>
      <c r="I54" s="106">
        <v>1</v>
      </c>
      <c r="J54" s="103">
        <v>15</v>
      </c>
      <c r="K54" s="106"/>
      <c r="L54" s="104"/>
      <c r="M54" s="104" t="s">
        <v>753</v>
      </c>
      <c r="N54" s="96">
        <v>42612</v>
      </c>
      <c r="O54" s="96">
        <v>42616</v>
      </c>
      <c r="P54" s="96">
        <v>42635</v>
      </c>
      <c r="Q54" s="533" t="s">
        <v>752</v>
      </c>
      <c r="R54" s="106" t="s">
        <v>756</v>
      </c>
      <c r="S54" s="88" t="s">
        <v>549</v>
      </c>
      <c r="T54" s="600" t="s">
        <v>621</v>
      </c>
      <c r="U54" s="600" t="s">
        <v>559</v>
      </c>
      <c r="V54" s="600">
        <v>2</v>
      </c>
      <c r="W54" s="99">
        <v>43</v>
      </c>
      <c r="X54" s="99">
        <v>80</v>
      </c>
      <c r="Y54" s="99">
        <v>67</v>
      </c>
      <c r="Z54" s="90" t="s">
        <v>118</v>
      </c>
      <c r="AA54" s="99">
        <v>110</v>
      </c>
      <c r="AB54" s="99">
        <v>37</v>
      </c>
      <c r="AC54" s="99">
        <v>3</v>
      </c>
      <c r="AD54" s="96"/>
      <c r="AE54" s="96"/>
    </row>
    <row r="55" spans="1:31" x14ac:dyDescent="0.2">
      <c r="A55" s="97">
        <v>42611</v>
      </c>
      <c r="B55" s="102" t="s">
        <v>745</v>
      </c>
      <c r="C55" s="529" t="s">
        <v>227</v>
      </c>
      <c r="D55" s="103" t="s">
        <v>744</v>
      </c>
      <c r="E55" s="103" t="s">
        <v>787</v>
      </c>
      <c r="F55" s="100">
        <f t="shared" si="1"/>
        <v>39</v>
      </c>
      <c r="G55" s="84" t="s">
        <v>65</v>
      </c>
      <c r="H55" s="106"/>
      <c r="I55" s="106">
        <v>1</v>
      </c>
      <c r="J55" s="103">
        <v>0.1</v>
      </c>
      <c r="K55" s="106"/>
      <c r="L55" s="104"/>
      <c r="M55" s="104" t="s">
        <v>753</v>
      </c>
      <c r="N55" s="96">
        <v>42614</v>
      </c>
      <c r="O55" s="96">
        <v>42615</v>
      </c>
      <c r="P55" s="96">
        <v>42615</v>
      </c>
      <c r="Q55" s="533" t="s">
        <v>415</v>
      </c>
      <c r="R55" s="106" t="s">
        <v>411</v>
      </c>
      <c r="S55" s="88" t="s">
        <v>454</v>
      </c>
      <c r="T55" s="600" t="s">
        <v>684</v>
      </c>
      <c r="U55" s="600" t="s">
        <v>559</v>
      </c>
      <c r="V55" s="600">
        <v>20</v>
      </c>
      <c r="W55" s="99">
        <v>43</v>
      </c>
      <c r="X55" s="99">
        <v>84</v>
      </c>
      <c r="Y55" s="99">
        <v>71</v>
      </c>
      <c r="Z55" s="90" t="s">
        <v>118</v>
      </c>
      <c r="AA55" s="99">
        <v>110</v>
      </c>
      <c r="AB55" s="99">
        <v>43</v>
      </c>
      <c r="AC55" s="99">
        <v>89</v>
      </c>
      <c r="AD55" s="96"/>
      <c r="AE55" s="96"/>
    </row>
    <row r="56" spans="1:31" x14ac:dyDescent="0.2">
      <c r="A56" s="97">
        <v>42611</v>
      </c>
      <c r="B56" s="102" t="s">
        <v>746</v>
      </c>
      <c r="C56" s="529" t="s">
        <v>228</v>
      </c>
      <c r="D56" s="103" t="s">
        <v>747</v>
      </c>
      <c r="E56" s="103" t="s">
        <v>788</v>
      </c>
      <c r="F56" s="100">
        <f t="shared" si="1"/>
        <v>40</v>
      </c>
      <c r="G56" s="84" t="s">
        <v>65</v>
      </c>
      <c r="H56" s="106"/>
      <c r="I56" s="106">
        <v>1</v>
      </c>
      <c r="J56" s="103">
        <v>0.1</v>
      </c>
      <c r="K56" s="106"/>
      <c r="L56" s="104"/>
      <c r="M56" s="104" t="s">
        <v>753</v>
      </c>
      <c r="N56" s="96">
        <v>42614</v>
      </c>
      <c r="O56" s="96">
        <v>42615</v>
      </c>
      <c r="P56" s="96">
        <v>42615</v>
      </c>
      <c r="Q56" s="533" t="s">
        <v>415</v>
      </c>
      <c r="R56" s="106" t="s">
        <v>411</v>
      </c>
      <c r="S56" s="88" t="s">
        <v>454</v>
      </c>
      <c r="T56" s="600" t="s">
        <v>684</v>
      </c>
      <c r="U56" s="600" t="s">
        <v>559</v>
      </c>
      <c r="V56" s="600">
        <v>20</v>
      </c>
      <c r="W56" s="99">
        <v>43</v>
      </c>
      <c r="X56" s="99">
        <v>84</v>
      </c>
      <c r="Y56" s="99">
        <v>47</v>
      </c>
      <c r="Z56" s="90" t="s">
        <v>118</v>
      </c>
      <c r="AA56" s="99">
        <v>110</v>
      </c>
      <c r="AB56" s="99">
        <v>44</v>
      </c>
      <c r="AC56" s="99">
        <v>1</v>
      </c>
      <c r="AD56" s="96"/>
      <c r="AE56" s="96"/>
    </row>
    <row r="57" spans="1:31" x14ac:dyDescent="0.2">
      <c r="A57" s="97">
        <v>42611</v>
      </c>
      <c r="B57" s="102" t="s">
        <v>741</v>
      </c>
      <c r="C57" s="529" t="s">
        <v>229</v>
      </c>
      <c r="D57" s="103" t="s">
        <v>748</v>
      </c>
      <c r="E57" s="103" t="s">
        <v>789</v>
      </c>
      <c r="F57" s="100">
        <f t="shared" si="1"/>
        <v>41</v>
      </c>
      <c r="G57" s="84" t="s">
        <v>65</v>
      </c>
      <c r="H57" s="106"/>
      <c r="I57" s="106">
        <v>1</v>
      </c>
      <c r="J57" s="103">
        <v>0.2</v>
      </c>
      <c r="K57" s="106"/>
      <c r="L57" s="104"/>
      <c r="M57" s="104" t="s">
        <v>753</v>
      </c>
      <c r="N57" s="96">
        <v>42614</v>
      </c>
      <c r="O57" s="96">
        <v>42615</v>
      </c>
      <c r="P57" s="96">
        <v>42615</v>
      </c>
      <c r="Q57" s="533" t="s">
        <v>415</v>
      </c>
      <c r="R57" s="106" t="s">
        <v>411</v>
      </c>
      <c r="S57" s="88" t="s">
        <v>454</v>
      </c>
      <c r="T57" s="600" t="s">
        <v>684</v>
      </c>
      <c r="U57" s="600" t="s">
        <v>559</v>
      </c>
      <c r="V57" s="600">
        <v>22</v>
      </c>
      <c r="W57" s="99">
        <v>43</v>
      </c>
      <c r="X57" s="99">
        <v>84</v>
      </c>
      <c r="Y57" s="99">
        <v>52</v>
      </c>
      <c r="Z57" s="90" t="s">
        <v>118</v>
      </c>
      <c r="AA57" s="99">
        <v>110</v>
      </c>
      <c r="AB57" s="99">
        <v>40</v>
      </c>
      <c r="AC57" s="99">
        <v>4</v>
      </c>
      <c r="AD57" s="96"/>
      <c r="AE57" s="96"/>
    </row>
    <row r="58" spans="1:31" x14ac:dyDescent="0.2">
      <c r="A58" s="97">
        <v>42611</v>
      </c>
      <c r="B58" s="102" t="s">
        <v>742</v>
      </c>
      <c r="C58" s="529" t="s">
        <v>230</v>
      </c>
      <c r="D58" s="103" t="s">
        <v>749</v>
      </c>
      <c r="E58" s="103" t="s">
        <v>790</v>
      </c>
      <c r="F58" s="100">
        <f t="shared" si="1"/>
        <v>42</v>
      </c>
      <c r="G58" s="84" t="s">
        <v>65</v>
      </c>
      <c r="H58" s="106"/>
      <c r="I58" s="106">
        <v>1</v>
      </c>
      <c r="J58" s="103">
        <v>0.1</v>
      </c>
      <c r="K58" s="106"/>
      <c r="L58" s="104"/>
      <c r="M58" s="104" t="s">
        <v>753</v>
      </c>
      <c r="N58" s="96">
        <v>42614</v>
      </c>
      <c r="O58" s="96">
        <v>42615</v>
      </c>
      <c r="P58" s="96">
        <v>42615</v>
      </c>
      <c r="Q58" s="533" t="s">
        <v>415</v>
      </c>
      <c r="R58" s="106" t="s">
        <v>411</v>
      </c>
      <c r="S58" s="88" t="s">
        <v>454</v>
      </c>
      <c r="T58" s="600" t="s">
        <v>684</v>
      </c>
      <c r="U58" s="600" t="s">
        <v>710</v>
      </c>
      <c r="V58" s="600">
        <v>30</v>
      </c>
      <c r="W58" s="99">
        <v>43</v>
      </c>
      <c r="X58" s="99">
        <v>83</v>
      </c>
      <c r="Y58" s="99">
        <v>47</v>
      </c>
      <c r="Z58" s="90" t="s">
        <v>118</v>
      </c>
      <c r="AA58" s="99">
        <v>110</v>
      </c>
      <c r="AB58" s="99">
        <v>34</v>
      </c>
      <c r="AC58" s="99">
        <v>71</v>
      </c>
      <c r="AD58" s="96"/>
      <c r="AE58" s="96"/>
    </row>
    <row r="59" spans="1:31" x14ac:dyDescent="0.2">
      <c r="A59" s="97">
        <v>42611</v>
      </c>
      <c r="B59" s="102" t="s">
        <v>743</v>
      </c>
      <c r="C59" s="529" t="s">
        <v>231</v>
      </c>
      <c r="D59" s="103" t="s">
        <v>750</v>
      </c>
      <c r="E59" s="103" t="s">
        <v>791</v>
      </c>
      <c r="F59" s="100">
        <f t="shared" si="1"/>
        <v>43</v>
      </c>
      <c r="G59" s="84" t="s">
        <v>65</v>
      </c>
      <c r="H59" s="106"/>
      <c r="I59" s="106">
        <v>1</v>
      </c>
      <c r="J59" s="103">
        <v>0.1</v>
      </c>
      <c r="K59" s="106"/>
      <c r="L59" s="104"/>
      <c r="M59" s="104" t="s">
        <v>753</v>
      </c>
      <c r="N59" s="96">
        <v>42614</v>
      </c>
      <c r="O59" s="96">
        <v>42615</v>
      </c>
      <c r="P59" s="96">
        <v>42615</v>
      </c>
      <c r="Q59" s="533" t="s">
        <v>415</v>
      </c>
      <c r="R59" s="106" t="s">
        <v>411</v>
      </c>
      <c r="S59" s="88" t="s">
        <v>454</v>
      </c>
      <c r="T59" s="600" t="s">
        <v>684</v>
      </c>
      <c r="U59" s="600" t="s">
        <v>710</v>
      </c>
      <c r="V59" s="600">
        <v>30</v>
      </c>
      <c r="W59" s="99">
        <v>43</v>
      </c>
      <c r="X59" s="99">
        <v>83</v>
      </c>
      <c r="Y59" s="99">
        <v>85</v>
      </c>
      <c r="Z59" s="90" t="s">
        <v>118</v>
      </c>
      <c r="AA59" s="99">
        <v>110</v>
      </c>
      <c r="AB59" s="99">
        <v>35</v>
      </c>
      <c r="AC59" s="99">
        <v>22</v>
      </c>
      <c r="AD59" s="96"/>
      <c r="AE59" s="96"/>
    </row>
    <row r="60" spans="1:31" x14ac:dyDescent="0.2">
      <c r="A60" s="97">
        <v>42620</v>
      </c>
      <c r="B60" s="102" t="s">
        <v>775</v>
      </c>
      <c r="C60" s="529" t="s">
        <v>232</v>
      </c>
      <c r="D60" s="103" t="s">
        <v>429</v>
      </c>
      <c r="E60" s="103" t="s">
        <v>138</v>
      </c>
      <c r="F60" s="100">
        <f t="shared" si="1"/>
        <v>44</v>
      </c>
      <c r="G60" s="84" t="s">
        <v>66</v>
      </c>
      <c r="H60" s="106"/>
      <c r="I60" s="106"/>
      <c r="J60" s="103"/>
      <c r="K60" s="106">
        <v>1</v>
      </c>
      <c r="L60" s="104">
        <v>0.25</v>
      </c>
      <c r="M60" s="104" t="s">
        <v>776</v>
      </c>
      <c r="N60" s="96">
        <v>42620</v>
      </c>
      <c r="O60" s="96">
        <v>42621</v>
      </c>
      <c r="P60" s="96">
        <v>42621</v>
      </c>
      <c r="Q60" s="533" t="s">
        <v>415</v>
      </c>
      <c r="R60" s="106" t="s">
        <v>411</v>
      </c>
      <c r="S60" s="88" t="s">
        <v>412</v>
      </c>
      <c r="T60" s="600" t="s">
        <v>542</v>
      </c>
      <c r="U60" s="600" t="s">
        <v>657</v>
      </c>
      <c r="V60" s="600">
        <v>11</v>
      </c>
      <c r="W60" s="99">
        <v>43</v>
      </c>
      <c r="X60" s="99">
        <v>19</v>
      </c>
      <c r="Y60" s="99">
        <v>16</v>
      </c>
      <c r="Z60" s="90" t="s">
        <v>118</v>
      </c>
      <c r="AA60" s="99">
        <v>110</v>
      </c>
      <c r="AB60" s="99">
        <v>13</v>
      </c>
      <c r="AC60" s="99">
        <v>57</v>
      </c>
      <c r="AD60" s="96"/>
      <c r="AE60" s="96"/>
    </row>
    <row r="61" spans="1:31" x14ac:dyDescent="0.2">
      <c r="A61" s="97">
        <v>42620</v>
      </c>
      <c r="B61" s="102" t="s">
        <v>783</v>
      </c>
      <c r="C61" s="529" t="s">
        <v>233</v>
      </c>
      <c r="D61" s="103" t="s">
        <v>792</v>
      </c>
      <c r="E61" s="103" t="s">
        <v>793</v>
      </c>
      <c r="F61" s="100">
        <f t="shared" si="1"/>
        <v>45</v>
      </c>
      <c r="G61" s="84" t="s">
        <v>64</v>
      </c>
      <c r="H61" s="106"/>
      <c r="I61" s="106">
        <v>1</v>
      </c>
      <c r="J61" s="103">
        <v>0.1</v>
      </c>
      <c r="K61" s="106"/>
      <c r="L61" s="104"/>
      <c r="M61" s="104" t="s">
        <v>784</v>
      </c>
      <c r="N61" s="96">
        <v>42621</v>
      </c>
      <c r="O61" s="96">
        <v>42621</v>
      </c>
      <c r="P61" s="96">
        <v>42621</v>
      </c>
      <c r="Q61" s="533" t="s">
        <v>415</v>
      </c>
      <c r="R61" s="106" t="s">
        <v>411</v>
      </c>
      <c r="S61" s="88" t="s">
        <v>713</v>
      </c>
      <c r="T61" s="600" t="s">
        <v>413</v>
      </c>
      <c r="U61" s="600" t="s">
        <v>414</v>
      </c>
      <c r="V61" s="600">
        <v>35</v>
      </c>
      <c r="W61" s="99">
        <v>43</v>
      </c>
      <c r="X61" s="99">
        <v>47</v>
      </c>
      <c r="Y61" s="99">
        <v>18</v>
      </c>
      <c r="Z61" s="90" t="s">
        <v>118</v>
      </c>
      <c r="AA61" s="99">
        <v>110</v>
      </c>
      <c r="AB61" s="99">
        <v>61</v>
      </c>
      <c r="AC61" s="99">
        <v>51</v>
      </c>
      <c r="AD61" s="96"/>
      <c r="AE61" s="96"/>
    </row>
    <row r="62" spans="1:31" x14ac:dyDescent="0.2">
      <c r="A62" s="97">
        <v>42624</v>
      </c>
      <c r="B62" s="102" t="s">
        <v>794</v>
      </c>
      <c r="C62" s="529" t="s">
        <v>234</v>
      </c>
      <c r="D62" s="103" t="s">
        <v>429</v>
      </c>
      <c r="E62" s="103" t="s">
        <v>138</v>
      </c>
      <c r="F62" s="100">
        <f t="shared" si="1"/>
        <v>46</v>
      </c>
      <c r="G62" s="84" t="s">
        <v>66</v>
      </c>
      <c r="H62" s="106"/>
      <c r="I62" s="106"/>
      <c r="J62" s="103"/>
      <c r="K62" s="106">
        <v>1</v>
      </c>
      <c r="L62" s="104">
        <v>175</v>
      </c>
      <c r="M62" s="104"/>
      <c r="N62" s="96">
        <v>42646</v>
      </c>
      <c r="O62" s="96">
        <v>42646</v>
      </c>
      <c r="P62" s="96">
        <v>42646</v>
      </c>
      <c r="Q62" s="533" t="s">
        <v>950</v>
      </c>
      <c r="R62" s="106" t="s">
        <v>411</v>
      </c>
      <c r="S62" s="88" t="s">
        <v>412</v>
      </c>
      <c r="T62" s="600" t="s">
        <v>439</v>
      </c>
      <c r="U62" s="600" t="s">
        <v>440</v>
      </c>
      <c r="V62" s="600">
        <v>2</v>
      </c>
      <c r="W62" s="99">
        <v>43</v>
      </c>
      <c r="X62" s="99">
        <v>3</v>
      </c>
      <c r="Y62" s="99">
        <v>46</v>
      </c>
      <c r="Z62" s="90" t="s">
        <v>118</v>
      </c>
      <c r="AA62" s="99">
        <v>109</v>
      </c>
      <c r="AB62" s="99">
        <v>70</v>
      </c>
      <c r="AC62" s="99">
        <v>83</v>
      </c>
      <c r="AD62" s="96"/>
      <c r="AE62" s="96"/>
    </row>
    <row r="63" spans="1:31" x14ac:dyDescent="0.2">
      <c r="A63" s="97">
        <v>42630</v>
      </c>
      <c r="B63" s="102" t="s">
        <v>801</v>
      </c>
      <c r="C63" s="529" t="s">
        <v>235</v>
      </c>
      <c r="D63" s="103" t="s">
        <v>429</v>
      </c>
      <c r="E63" s="103" t="s">
        <v>138</v>
      </c>
      <c r="F63" s="100">
        <f t="shared" si="1"/>
        <v>47</v>
      </c>
      <c r="G63" s="84" t="s">
        <v>63</v>
      </c>
      <c r="H63" s="106"/>
      <c r="I63" s="106"/>
      <c r="J63" s="103"/>
      <c r="K63" s="106">
        <v>1</v>
      </c>
      <c r="L63" s="104">
        <v>0.01</v>
      </c>
      <c r="M63" s="104"/>
      <c r="N63" s="96"/>
      <c r="O63" s="96"/>
      <c r="P63" s="96">
        <v>42642</v>
      </c>
      <c r="Q63" s="533" t="s">
        <v>415</v>
      </c>
      <c r="R63" s="106" t="s">
        <v>411</v>
      </c>
      <c r="S63" s="88" t="s">
        <v>412</v>
      </c>
      <c r="T63" s="600" t="s">
        <v>463</v>
      </c>
      <c r="U63" s="600" t="s">
        <v>655</v>
      </c>
      <c r="V63" s="600">
        <v>12</v>
      </c>
      <c r="W63" s="99">
        <v>42</v>
      </c>
      <c r="X63" s="99">
        <v>56</v>
      </c>
      <c r="Y63" s="99">
        <v>45</v>
      </c>
      <c r="Z63" s="90" t="s">
        <v>118</v>
      </c>
      <c r="AA63" s="99">
        <v>110</v>
      </c>
      <c r="AB63" s="99">
        <v>51</v>
      </c>
      <c r="AC63" s="99">
        <v>59</v>
      </c>
      <c r="AD63" s="96"/>
      <c r="AE63" s="96"/>
    </row>
    <row r="64" spans="1:31" x14ac:dyDescent="0.2">
      <c r="A64" s="97">
        <v>42630</v>
      </c>
      <c r="B64" s="102" t="s">
        <v>802</v>
      </c>
      <c r="C64" s="529" t="s">
        <v>236</v>
      </c>
      <c r="D64" s="103" t="s">
        <v>804</v>
      </c>
      <c r="E64" s="103" t="s">
        <v>805</v>
      </c>
      <c r="F64" s="100">
        <f t="shared" si="1"/>
        <v>48</v>
      </c>
      <c r="G64" s="84" t="s">
        <v>63</v>
      </c>
      <c r="H64" s="106"/>
      <c r="I64" s="106">
        <v>1</v>
      </c>
      <c r="J64" s="103">
        <v>0.1</v>
      </c>
      <c r="K64" s="106"/>
      <c r="L64" s="104"/>
      <c r="M64" s="104" t="s">
        <v>803</v>
      </c>
      <c r="N64" s="96">
        <v>42631</v>
      </c>
      <c r="O64" s="96">
        <v>42631</v>
      </c>
      <c r="P64" s="96">
        <v>42631</v>
      </c>
      <c r="Q64" s="533" t="s">
        <v>415</v>
      </c>
      <c r="R64" s="106" t="s">
        <v>411</v>
      </c>
      <c r="S64" s="88" t="s">
        <v>454</v>
      </c>
      <c r="T64" s="600" t="s">
        <v>705</v>
      </c>
      <c r="U64" s="600" t="s">
        <v>453</v>
      </c>
      <c r="V64" s="600">
        <v>3</v>
      </c>
      <c r="W64" s="99">
        <v>42</v>
      </c>
      <c r="X64" s="99">
        <v>52</v>
      </c>
      <c r="Y64" s="99">
        <v>29</v>
      </c>
      <c r="Z64" s="90" t="s">
        <v>118</v>
      </c>
      <c r="AA64" s="99">
        <v>110</v>
      </c>
      <c r="AB64" s="99">
        <v>47</v>
      </c>
      <c r="AC64" s="99">
        <v>19</v>
      </c>
      <c r="AD64" s="96"/>
      <c r="AE64" s="96"/>
    </row>
    <row r="65" spans="1:31" x14ac:dyDescent="0.2">
      <c r="A65" s="97">
        <v>42632</v>
      </c>
      <c r="B65" s="102" t="s">
        <v>809</v>
      </c>
      <c r="C65" s="529" t="s">
        <v>237</v>
      </c>
      <c r="D65" s="103" t="s">
        <v>429</v>
      </c>
      <c r="E65" s="103" t="s">
        <v>138</v>
      </c>
      <c r="F65" s="100">
        <f t="shared" si="1"/>
        <v>49</v>
      </c>
      <c r="G65" s="84" t="s">
        <v>63</v>
      </c>
      <c r="H65" s="106"/>
      <c r="I65" s="106"/>
      <c r="J65" s="103"/>
      <c r="K65" s="106">
        <v>1</v>
      </c>
      <c r="L65" s="104">
        <v>0.01</v>
      </c>
      <c r="M65" s="104" t="s">
        <v>452</v>
      </c>
      <c r="N65" s="96"/>
      <c r="O65" s="96"/>
      <c r="P65" s="96">
        <v>42642</v>
      </c>
      <c r="Q65" s="533" t="s">
        <v>552</v>
      </c>
      <c r="R65" s="106" t="s">
        <v>411</v>
      </c>
      <c r="S65" s="88" t="s">
        <v>412</v>
      </c>
      <c r="T65" s="600" t="s">
        <v>706</v>
      </c>
      <c r="U65" s="600" t="s">
        <v>453</v>
      </c>
      <c r="V65" s="600">
        <v>11</v>
      </c>
      <c r="W65" s="99">
        <v>42</v>
      </c>
      <c r="X65" s="99">
        <v>36</v>
      </c>
      <c r="Y65" s="99">
        <v>14</v>
      </c>
      <c r="Z65" s="90" t="s">
        <v>118</v>
      </c>
      <c r="AA65" s="99">
        <v>110</v>
      </c>
      <c r="AB65" s="99">
        <v>43</v>
      </c>
      <c r="AC65" s="99">
        <v>59</v>
      </c>
      <c r="AD65" s="96"/>
      <c r="AE65" s="96"/>
    </row>
    <row r="66" spans="1:31" x14ac:dyDescent="0.2">
      <c r="A66" s="97">
        <v>42632</v>
      </c>
      <c r="B66" s="102" t="s">
        <v>810</v>
      </c>
      <c r="C66" s="529" t="s">
        <v>238</v>
      </c>
      <c r="D66" s="103" t="s">
        <v>429</v>
      </c>
      <c r="E66" s="103" t="s">
        <v>138</v>
      </c>
      <c r="F66" s="100">
        <f t="shared" si="1"/>
        <v>50</v>
      </c>
      <c r="G66" s="84" t="s">
        <v>62</v>
      </c>
      <c r="H66" s="106"/>
      <c r="I66" s="106"/>
      <c r="J66" s="103"/>
      <c r="K66" s="106">
        <v>1</v>
      </c>
      <c r="L66" s="104">
        <v>0.1</v>
      </c>
      <c r="M66" s="104"/>
      <c r="N66" s="96">
        <v>42646</v>
      </c>
      <c r="O66" s="96">
        <v>42646</v>
      </c>
      <c r="P66" s="96">
        <v>42646</v>
      </c>
      <c r="Q66" s="533" t="s">
        <v>415</v>
      </c>
      <c r="R66" s="106" t="s">
        <v>411</v>
      </c>
      <c r="S66" s="88" t="s">
        <v>412</v>
      </c>
      <c r="T66" s="600" t="s">
        <v>558</v>
      </c>
      <c r="U66" s="600" t="s">
        <v>657</v>
      </c>
      <c r="V66" s="600">
        <v>7</v>
      </c>
      <c r="W66" s="99">
        <v>43</v>
      </c>
      <c r="X66" s="99">
        <v>16</v>
      </c>
      <c r="Y66" s="99">
        <v>4</v>
      </c>
      <c r="Z66" s="90" t="s">
        <v>118</v>
      </c>
      <c r="AA66" s="99">
        <v>110</v>
      </c>
      <c r="AB66" s="99">
        <v>13</v>
      </c>
      <c r="AC66" s="99">
        <v>2</v>
      </c>
      <c r="AD66" s="96"/>
      <c r="AE66" s="96"/>
    </row>
    <row r="67" spans="1:31" x14ac:dyDescent="0.2">
      <c r="A67" s="97">
        <v>42633</v>
      </c>
      <c r="B67" s="102" t="s">
        <v>811</v>
      </c>
      <c r="C67" s="529" t="s">
        <v>239</v>
      </c>
      <c r="D67" s="103" t="s">
        <v>429</v>
      </c>
      <c r="E67" s="103" t="s">
        <v>138</v>
      </c>
      <c r="F67" s="100">
        <f t="shared" si="1"/>
        <v>51</v>
      </c>
      <c r="G67" s="84" t="s">
        <v>63</v>
      </c>
      <c r="H67" s="106"/>
      <c r="I67" s="106"/>
      <c r="J67" s="103"/>
      <c r="K67" s="106">
        <v>1</v>
      </c>
      <c r="L67" s="104">
        <v>0.1</v>
      </c>
      <c r="M67" s="104"/>
      <c r="N67" s="96"/>
      <c r="O67" s="96"/>
      <c r="P67" s="96">
        <v>42642</v>
      </c>
      <c r="Q67" s="533" t="s">
        <v>415</v>
      </c>
      <c r="R67" s="106" t="s">
        <v>411</v>
      </c>
      <c r="S67" s="88" t="s">
        <v>713</v>
      </c>
      <c r="T67" s="600" t="s">
        <v>463</v>
      </c>
      <c r="U67" s="600" t="s">
        <v>655</v>
      </c>
      <c r="V67" s="600">
        <v>1</v>
      </c>
      <c r="W67" s="99">
        <v>42</v>
      </c>
      <c r="X67" s="99">
        <v>58</v>
      </c>
      <c r="Y67" s="99">
        <v>3</v>
      </c>
      <c r="Z67" s="90" t="s">
        <v>118</v>
      </c>
      <c r="AA67" s="99">
        <v>110</v>
      </c>
      <c r="AB67" s="99">
        <v>51</v>
      </c>
      <c r="AC67" s="99">
        <v>21</v>
      </c>
      <c r="AD67" s="96"/>
      <c r="AE67" s="96"/>
    </row>
    <row r="68" spans="1:31" x14ac:dyDescent="0.2">
      <c r="A68" s="97">
        <v>42633</v>
      </c>
      <c r="B68" s="102" t="s">
        <v>813</v>
      </c>
      <c r="C68" s="529" t="s">
        <v>240</v>
      </c>
      <c r="D68" s="103" t="s">
        <v>429</v>
      </c>
      <c r="E68" s="103" t="s">
        <v>138</v>
      </c>
      <c r="F68" s="100">
        <f t="shared" si="1"/>
        <v>52</v>
      </c>
      <c r="G68" s="84" t="s">
        <v>63</v>
      </c>
      <c r="H68" s="106"/>
      <c r="I68" s="106"/>
      <c r="J68" s="103"/>
      <c r="K68" s="106">
        <v>1</v>
      </c>
      <c r="L68" s="104">
        <v>0.01</v>
      </c>
      <c r="M68" s="104"/>
      <c r="N68" s="96"/>
      <c r="O68" s="96"/>
      <c r="P68" s="96">
        <v>42642</v>
      </c>
      <c r="Q68" s="533" t="s">
        <v>415</v>
      </c>
      <c r="R68" s="106" t="s">
        <v>411</v>
      </c>
      <c r="S68" s="88" t="s">
        <v>412</v>
      </c>
      <c r="T68" s="600" t="s">
        <v>430</v>
      </c>
      <c r="U68" s="600" t="s">
        <v>655</v>
      </c>
      <c r="V68" s="600">
        <v>33</v>
      </c>
      <c r="W68" s="99">
        <v>43</v>
      </c>
      <c r="X68" s="99">
        <v>4</v>
      </c>
      <c r="Y68" s="99">
        <v>6</v>
      </c>
      <c r="Z68" s="90" t="s">
        <v>118</v>
      </c>
      <c r="AA68" s="99">
        <v>110</v>
      </c>
      <c r="AB68" s="99">
        <v>55</v>
      </c>
      <c r="AC68" s="99">
        <v>27</v>
      </c>
      <c r="AD68" s="96"/>
      <c r="AE68" s="96"/>
    </row>
    <row r="69" spans="1:31" x14ac:dyDescent="0.2">
      <c r="A69" s="97">
        <v>42634</v>
      </c>
      <c r="B69" s="102" t="s">
        <v>814</v>
      </c>
      <c r="C69" s="529" t="s">
        <v>241</v>
      </c>
      <c r="D69" s="103" t="s">
        <v>429</v>
      </c>
      <c r="E69" s="103" t="s">
        <v>138</v>
      </c>
      <c r="F69" s="100">
        <f t="shared" si="1"/>
        <v>53</v>
      </c>
      <c r="G69" s="84" t="s">
        <v>63</v>
      </c>
      <c r="H69" s="106"/>
      <c r="I69" s="106"/>
      <c r="J69" s="103"/>
      <c r="K69" s="106">
        <v>1</v>
      </c>
      <c r="L69" s="104">
        <v>0.1</v>
      </c>
      <c r="M69" s="104"/>
      <c r="N69" s="96"/>
      <c r="O69" s="96"/>
      <c r="P69" s="96">
        <v>42642</v>
      </c>
      <c r="Q69" s="533" t="s">
        <v>415</v>
      </c>
      <c r="R69" s="106" t="s">
        <v>411</v>
      </c>
      <c r="S69" s="88" t="s">
        <v>713</v>
      </c>
      <c r="T69" s="600" t="s">
        <v>430</v>
      </c>
      <c r="U69" s="600" t="s">
        <v>655</v>
      </c>
      <c r="V69" s="600">
        <v>33</v>
      </c>
      <c r="W69" s="99">
        <v>43</v>
      </c>
      <c r="X69" s="99">
        <v>3</v>
      </c>
      <c r="Y69" s="99">
        <v>52</v>
      </c>
      <c r="Z69" s="90" t="s">
        <v>118</v>
      </c>
      <c r="AA69" s="99">
        <v>110</v>
      </c>
      <c r="AB69" s="99">
        <v>55</v>
      </c>
      <c r="AC69" s="99">
        <v>36</v>
      </c>
      <c r="AD69" s="96"/>
      <c r="AE69" s="96"/>
    </row>
    <row r="70" spans="1:31" x14ac:dyDescent="0.2">
      <c r="A70" s="97">
        <v>42634</v>
      </c>
      <c r="B70" s="102" t="s">
        <v>815</v>
      </c>
      <c r="C70" s="529" t="s">
        <v>242</v>
      </c>
      <c r="D70" s="103" t="s">
        <v>817</v>
      </c>
      <c r="E70" s="103" t="s">
        <v>816</v>
      </c>
      <c r="F70" s="100">
        <f t="shared" si="1"/>
        <v>54</v>
      </c>
      <c r="G70" s="84" t="s">
        <v>63</v>
      </c>
      <c r="H70" s="106"/>
      <c r="I70" s="106">
        <v>1</v>
      </c>
      <c r="J70" s="103">
        <v>0.1</v>
      </c>
      <c r="K70" s="106"/>
      <c r="L70" s="104"/>
      <c r="M70" s="104" t="s">
        <v>736</v>
      </c>
      <c r="N70" s="96">
        <v>42634</v>
      </c>
      <c r="O70" s="96"/>
      <c r="P70" s="96">
        <v>42642</v>
      </c>
      <c r="Q70" s="533" t="s">
        <v>552</v>
      </c>
      <c r="R70" s="106" t="s">
        <v>411</v>
      </c>
      <c r="S70" s="88" t="s">
        <v>713</v>
      </c>
      <c r="T70" s="600" t="s">
        <v>439</v>
      </c>
      <c r="U70" s="600" t="s">
        <v>453</v>
      </c>
      <c r="V70" s="600">
        <v>31</v>
      </c>
      <c r="W70" s="99">
        <v>42</v>
      </c>
      <c r="X70" s="99">
        <v>58</v>
      </c>
      <c r="Y70" s="99">
        <v>18</v>
      </c>
      <c r="Z70" s="90" t="s">
        <v>118</v>
      </c>
      <c r="AA70" s="99">
        <v>110</v>
      </c>
      <c r="AB70" s="99">
        <v>50</v>
      </c>
      <c r="AC70" s="99">
        <v>34</v>
      </c>
      <c r="AD70" s="96"/>
      <c r="AE70" s="96"/>
    </row>
    <row r="71" spans="1:31" x14ac:dyDescent="0.2">
      <c r="A71" s="97">
        <v>42641</v>
      </c>
      <c r="B71" s="102" t="s">
        <v>823</v>
      </c>
      <c r="C71" s="529" t="s">
        <v>243</v>
      </c>
      <c r="D71" s="103" t="s">
        <v>824</v>
      </c>
      <c r="E71" s="103" t="s">
        <v>825</v>
      </c>
      <c r="F71" s="100">
        <f t="shared" si="1"/>
        <v>55</v>
      </c>
      <c r="G71" s="84" t="s">
        <v>66</v>
      </c>
      <c r="H71" s="106"/>
      <c r="I71" s="106">
        <v>1</v>
      </c>
      <c r="J71" s="103">
        <v>0.5</v>
      </c>
      <c r="K71" s="106"/>
      <c r="L71" s="104"/>
      <c r="M71" s="104" t="s">
        <v>826</v>
      </c>
      <c r="N71" s="96">
        <v>42642</v>
      </c>
      <c r="O71" s="96">
        <v>42643</v>
      </c>
      <c r="P71" s="96">
        <v>42643</v>
      </c>
      <c r="Q71" s="533" t="s">
        <v>552</v>
      </c>
      <c r="R71" s="106" t="s">
        <v>411</v>
      </c>
      <c r="S71" s="88" t="s">
        <v>412</v>
      </c>
      <c r="T71" s="600" t="s">
        <v>563</v>
      </c>
      <c r="U71" s="600" t="s">
        <v>827</v>
      </c>
      <c r="V71" s="600">
        <v>15</v>
      </c>
      <c r="W71" s="99">
        <v>42</v>
      </c>
      <c r="X71" s="99">
        <v>39</v>
      </c>
      <c r="Y71" s="99">
        <v>11</v>
      </c>
      <c r="Z71" s="90" t="s">
        <v>118</v>
      </c>
      <c r="AA71" s="99">
        <v>109</v>
      </c>
      <c r="AB71" s="99">
        <v>21</v>
      </c>
      <c r="AC71" s="99">
        <v>30</v>
      </c>
      <c r="AD71" s="96"/>
      <c r="AE71" s="96"/>
    </row>
    <row r="72" spans="1:31" x14ac:dyDescent="0.2">
      <c r="A72" s="97">
        <v>42642</v>
      </c>
      <c r="B72" s="102" t="s">
        <v>834</v>
      </c>
      <c r="C72" s="529" t="s">
        <v>244</v>
      </c>
      <c r="D72" s="103" t="s">
        <v>429</v>
      </c>
      <c r="E72" s="103" t="s">
        <v>138</v>
      </c>
      <c r="F72" s="100">
        <f t="shared" si="1"/>
        <v>56</v>
      </c>
      <c r="G72" s="84" t="s">
        <v>64</v>
      </c>
      <c r="H72" s="106"/>
      <c r="I72" s="106"/>
      <c r="J72" s="103"/>
      <c r="K72" s="106">
        <v>1</v>
      </c>
      <c r="L72" s="104">
        <v>0.1</v>
      </c>
      <c r="M72" s="104" t="s">
        <v>732</v>
      </c>
      <c r="N72" s="96">
        <v>42644</v>
      </c>
      <c r="O72" s="96"/>
      <c r="P72" s="96">
        <v>42646</v>
      </c>
      <c r="Q72" s="533" t="s">
        <v>415</v>
      </c>
      <c r="R72" s="106" t="s">
        <v>411</v>
      </c>
      <c r="S72" s="88" t="s">
        <v>412</v>
      </c>
      <c r="T72" s="600" t="s">
        <v>542</v>
      </c>
      <c r="U72" s="600" t="s">
        <v>453</v>
      </c>
      <c r="V72" s="600">
        <v>2</v>
      </c>
      <c r="W72" s="99">
        <v>43</v>
      </c>
      <c r="X72" s="99">
        <v>12</v>
      </c>
      <c r="Y72" s="99">
        <v>29</v>
      </c>
      <c r="Z72" s="90" t="s">
        <v>118</v>
      </c>
      <c r="AA72" s="99">
        <v>110</v>
      </c>
      <c r="AB72" s="99">
        <v>50</v>
      </c>
      <c r="AC72" s="99">
        <v>47</v>
      </c>
      <c r="AD72" s="96"/>
      <c r="AE72" s="96"/>
    </row>
    <row r="73" spans="1:31" x14ac:dyDescent="0.2">
      <c r="A73" s="97">
        <v>42655</v>
      </c>
      <c r="B73" s="102" t="s">
        <v>886</v>
      </c>
      <c r="C73" s="529" t="s">
        <v>245</v>
      </c>
      <c r="D73" s="103" t="s">
        <v>887</v>
      </c>
      <c r="E73" s="103" t="s">
        <v>888</v>
      </c>
      <c r="F73" s="100">
        <f t="shared" si="1"/>
        <v>57</v>
      </c>
      <c r="G73" s="84" t="s">
        <v>63</v>
      </c>
      <c r="H73" s="106"/>
      <c r="I73" s="106">
        <v>1</v>
      </c>
      <c r="J73" s="103">
        <v>0.25</v>
      </c>
      <c r="K73" s="106"/>
      <c r="L73" s="104"/>
      <c r="M73" s="104" t="s">
        <v>889</v>
      </c>
      <c r="N73" s="96">
        <v>42655</v>
      </c>
      <c r="O73" s="96">
        <v>42655</v>
      </c>
      <c r="P73" s="96">
        <v>42655</v>
      </c>
      <c r="Q73" s="533" t="s">
        <v>415</v>
      </c>
      <c r="R73" s="106" t="s">
        <v>411</v>
      </c>
      <c r="S73" s="88" t="s">
        <v>412</v>
      </c>
      <c r="T73" s="600" t="s">
        <v>656</v>
      </c>
      <c r="U73" s="600" t="s">
        <v>655</v>
      </c>
      <c r="V73" s="600">
        <v>10</v>
      </c>
      <c r="W73" s="99">
        <v>42</v>
      </c>
      <c r="X73" s="99">
        <v>30</v>
      </c>
      <c r="Y73" s="99">
        <v>55</v>
      </c>
      <c r="Z73" s="90" t="s">
        <v>118</v>
      </c>
      <c r="AA73" s="99">
        <v>110</v>
      </c>
      <c r="AB73" s="99">
        <v>51</v>
      </c>
      <c r="AC73" s="99">
        <v>59</v>
      </c>
      <c r="AD73" s="96"/>
      <c r="AE73" s="96"/>
    </row>
    <row r="74" spans="1:31" x14ac:dyDescent="0.2">
      <c r="A74" s="97"/>
      <c r="B74" s="722" t="s">
        <v>965</v>
      </c>
      <c r="C74" s="529"/>
      <c r="D74" s="103"/>
      <c r="E74" s="103"/>
      <c r="F74" s="100">
        <f t="shared" si="1"/>
        <v>58</v>
      </c>
      <c r="G74" s="84" t="s">
        <v>65</v>
      </c>
      <c r="H74" s="106"/>
      <c r="I74" s="106"/>
      <c r="J74" s="103"/>
      <c r="K74" s="106">
        <v>0</v>
      </c>
      <c r="L74" s="723">
        <v>1626.68</v>
      </c>
      <c r="M74" s="104"/>
      <c r="N74" s="96"/>
      <c r="O74" s="96"/>
      <c r="P74" s="96"/>
      <c r="Q74" s="533"/>
      <c r="R74" s="106"/>
      <c r="S74" s="88"/>
      <c r="T74" s="600"/>
      <c r="U74" s="600"/>
      <c r="V74" s="600"/>
      <c r="W74" s="99"/>
      <c r="X74" s="99"/>
      <c r="Y74" s="99"/>
      <c r="Z74" s="90" t="s">
        <v>118</v>
      </c>
      <c r="AA74" s="99"/>
      <c r="AB74" s="99"/>
      <c r="AC74" s="99"/>
      <c r="AD74" s="96"/>
      <c r="AE74" s="96"/>
    </row>
    <row r="75" spans="1:31" x14ac:dyDescent="0.2">
      <c r="A75" s="97"/>
      <c r="B75" s="102"/>
      <c r="C75" s="529" t="s">
        <v>246</v>
      </c>
      <c r="D75" s="103"/>
      <c r="E75" s="103"/>
      <c r="F75" s="100" t="str">
        <f t="shared" si="1"/>
        <v/>
      </c>
      <c r="G75" s="84"/>
      <c r="H75" s="106"/>
      <c r="I75" s="106"/>
      <c r="J75" s="103"/>
      <c r="K75" s="106"/>
      <c r="L75" s="104"/>
      <c r="M75" s="104"/>
      <c r="N75" s="96"/>
      <c r="O75" s="96"/>
      <c r="P75" s="96"/>
      <c r="Q75" s="533"/>
      <c r="R75" s="106"/>
      <c r="S75" s="88"/>
      <c r="T75" s="600"/>
      <c r="U75" s="600"/>
      <c r="V75" s="600"/>
      <c r="W75" s="99"/>
      <c r="X75" s="99"/>
      <c r="Y75" s="99"/>
      <c r="Z75" s="90" t="s">
        <v>118</v>
      </c>
      <c r="AA75" s="99"/>
      <c r="AB75" s="99"/>
      <c r="AC75" s="99"/>
      <c r="AD75" s="96"/>
      <c r="AE75" s="96"/>
    </row>
    <row r="76" spans="1:31" x14ac:dyDescent="0.2">
      <c r="A76" s="97"/>
      <c r="B76" s="102"/>
      <c r="C76" s="529" t="s">
        <v>247</v>
      </c>
      <c r="D76" s="103"/>
      <c r="E76" s="103"/>
      <c r="F76" s="100" t="str">
        <f t="shared" si="1"/>
        <v/>
      </c>
      <c r="G76" s="84"/>
      <c r="H76" s="106"/>
      <c r="I76" s="106"/>
      <c r="J76" s="103"/>
      <c r="K76" s="106"/>
      <c r="L76" s="104"/>
      <c r="M76" s="104"/>
      <c r="N76" s="96"/>
      <c r="O76" s="96"/>
      <c r="P76" s="96"/>
      <c r="Q76" s="533"/>
      <c r="R76" s="106"/>
      <c r="S76" s="88"/>
      <c r="T76" s="600"/>
      <c r="U76" s="600"/>
      <c r="V76" s="600"/>
      <c r="W76" s="99"/>
      <c r="X76" s="99"/>
      <c r="Y76" s="99"/>
      <c r="Z76" s="90" t="s">
        <v>118</v>
      </c>
      <c r="AA76" s="99"/>
      <c r="AB76" s="99"/>
      <c r="AC76" s="99"/>
      <c r="AD76" s="96"/>
      <c r="AE76" s="96"/>
    </row>
    <row r="77" spans="1:31" x14ac:dyDescent="0.2">
      <c r="A77" s="97"/>
      <c r="B77" s="102"/>
      <c r="C77" s="529" t="s">
        <v>248</v>
      </c>
      <c r="D77" s="103"/>
      <c r="E77" s="103"/>
      <c r="F77" s="100" t="str">
        <f t="shared" si="1"/>
        <v/>
      </c>
      <c r="G77" s="84"/>
      <c r="H77" s="106"/>
      <c r="I77" s="106"/>
      <c r="J77" s="103"/>
      <c r="K77" s="106"/>
      <c r="L77" s="104"/>
      <c r="M77" s="104"/>
      <c r="N77" s="96"/>
      <c r="O77" s="96"/>
      <c r="P77" s="96"/>
      <c r="Q77" s="533"/>
      <c r="R77" s="106"/>
      <c r="S77" s="88"/>
      <c r="T77" s="600"/>
      <c r="U77" s="600"/>
      <c r="V77" s="600"/>
      <c r="W77" s="99"/>
      <c r="X77" s="99"/>
      <c r="Y77" s="99"/>
      <c r="Z77" s="90" t="s">
        <v>118</v>
      </c>
      <c r="AA77" s="99"/>
      <c r="AB77" s="99"/>
      <c r="AC77" s="99"/>
      <c r="AD77" s="96"/>
      <c r="AE77" s="96"/>
    </row>
    <row r="78" spans="1:31" x14ac:dyDescent="0.2">
      <c r="A78" s="97"/>
      <c r="B78" s="102"/>
      <c r="C78" s="529" t="s">
        <v>249</v>
      </c>
      <c r="D78" s="103"/>
      <c r="E78" s="103"/>
      <c r="F78" s="100" t="str">
        <f t="shared" si="1"/>
        <v/>
      </c>
      <c r="G78" s="84"/>
      <c r="H78" s="106"/>
      <c r="I78" s="106"/>
      <c r="J78" s="103"/>
      <c r="K78" s="106"/>
      <c r="L78" s="104"/>
      <c r="M78" s="104"/>
      <c r="N78" s="96"/>
      <c r="O78" s="96"/>
      <c r="P78" s="96"/>
      <c r="Q78" s="533"/>
      <c r="R78" s="106"/>
      <c r="S78" s="88"/>
      <c r="T78" s="600"/>
      <c r="U78" s="600"/>
      <c r="V78" s="600"/>
      <c r="W78" s="99"/>
      <c r="X78" s="99"/>
      <c r="Y78" s="99"/>
      <c r="Z78" s="90" t="s">
        <v>118</v>
      </c>
      <c r="AA78" s="99"/>
      <c r="AB78" s="99"/>
      <c r="AC78" s="99"/>
      <c r="AD78" s="96"/>
      <c r="AE78" s="96"/>
    </row>
    <row r="79" spans="1:31" x14ac:dyDescent="0.2">
      <c r="A79" s="97"/>
      <c r="B79" s="102"/>
      <c r="C79" s="529" t="s">
        <v>250</v>
      </c>
      <c r="D79" s="103"/>
      <c r="E79" s="103"/>
      <c r="F79" s="100" t="str">
        <f t="shared" si="1"/>
        <v/>
      </c>
      <c r="G79" s="84"/>
      <c r="H79" s="106"/>
      <c r="I79" s="106"/>
      <c r="J79" s="103"/>
      <c r="K79" s="106"/>
      <c r="L79" s="104"/>
      <c r="M79" s="104"/>
      <c r="N79" s="96"/>
      <c r="O79" s="96"/>
      <c r="P79" s="96"/>
      <c r="Q79" s="533"/>
      <c r="R79" s="106"/>
      <c r="S79" s="88"/>
      <c r="T79" s="600"/>
      <c r="U79" s="600"/>
      <c r="V79" s="600"/>
      <c r="W79" s="99"/>
      <c r="X79" s="99"/>
      <c r="Y79" s="99"/>
      <c r="Z79" s="90" t="s">
        <v>118</v>
      </c>
      <c r="AA79" s="99"/>
      <c r="AB79" s="99"/>
      <c r="AC79" s="99"/>
      <c r="AD79" s="96"/>
      <c r="AE79" s="96"/>
    </row>
    <row r="80" spans="1:31" x14ac:dyDescent="0.2">
      <c r="A80" s="97"/>
      <c r="B80" s="102"/>
      <c r="C80" s="529" t="s">
        <v>251</v>
      </c>
      <c r="D80" s="103"/>
      <c r="E80" s="103"/>
      <c r="F80" s="100" t="str">
        <f t="shared" si="1"/>
        <v/>
      </c>
      <c r="G80" s="84"/>
      <c r="H80" s="106"/>
      <c r="I80" s="106"/>
      <c r="J80" s="103"/>
      <c r="K80" s="106"/>
      <c r="L80" s="104"/>
      <c r="M80" s="104"/>
      <c r="N80" s="96"/>
      <c r="O80" s="96"/>
      <c r="P80" s="96"/>
      <c r="Q80" s="533"/>
      <c r="R80" s="106"/>
      <c r="S80" s="88"/>
      <c r="T80" s="600"/>
      <c r="U80" s="600"/>
      <c r="V80" s="600"/>
      <c r="W80" s="99"/>
      <c r="X80" s="99"/>
      <c r="Y80" s="99"/>
      <c r="Z80" s="90" t="s">
        <v>118</v>
      </c>
      <c r="AA80" s="99"/>
      <c r="AB80" s="99"/>
      <c r="AC80" s="99"/>
      <c r="AD80" s="96"/>
      <c r="AE80" s="96"/>
    </row>
    <row r="81" spans="1:31" x14ac:dyDescent="0.2">
      <c r="A81" s="97"/>
      <c r="B81" s="102"/>
      <c r="C81" s="529" t="s">
        <v>252</v>
      </c>
      <c r="D81" s="103"/>
      <c r="E81" s="103"/>
      <c r="F81" s="100" t="str">
        <f t="shared" si="1"/>
        <v/>
      </c>
      <c r="G81" s="84"/>
      <c r="H81" s="106"/>
      <c r="I81" s="106"/>
      <c r="J81" s="103"/>
      <c r="K81" s="106"/>
      <c r="L81" s="104"/>
      <c r="M81" s="104"/>
      <c r="N81" s="96"/>
      <c r="O81" s="96"/>
      <c r="P81" s="96"/>
      <c r="Q81" s="533"/>
      <c r="R81" s="106"/>
      <c r="S81" s="88"/>
      <c r="T81" s="600"/>
      <c r="U81" s="600"/>
      <c r="V81" s="600"/>
      <c r="W81" s="99"/>
      <c r="X81" s="99"/>
      <c r="Y81" s="99"/>
      <c r="Z81" s="90" t="s">
        <v>118</v>
      </c>
      <c r="AA81" s="99"/>
      <c r="AB81" s="99"/>
      <c r="AC81" s="99"/>
      <c r="AD81" s="96"/>
      <c r="AE81" s="96"/>
    </row>
    <row r="82" spans="1:31" x14ac:dyDescent="0.2">
      <c r="A82" s="97"/>
      <c r="B82" s="102"/>
      <c r="C82" s="529" t="s">
        <v>253</v>
      </c>
      <c r="D82" s="103"/>
      <c r="E82" s="103"/>
      <c r="F82" s="100" t="str">
        <f t="shared" si="1"/>
        <v/>
      </c>
      <c r="G82" s="84"/>
      <c r="H82" s="106"/>
      <c r="I82" s="106"/>
      <c r="J82" s="103"/>
      <c r="K82" s="106"/>
      <c r="L82" s="104"/>
      <c r="M82" s="104"/>
      <c r="N82" s="96"/>
      <c r="O82" s="96"/>
      <c r="P82" s="96"/>
      <c r="Q82" s="533"/>
      <c r="R82" s="106"/>
      <c r="S82" s="88"/>
      <c r="T82" s="600"/>
      <c r="U82" s="600"/>
      <c r="V82" s="600"/>
      <c r="W82" s="99"/>
      <c r="X82" s="99"/>
      <c r="Y82" s="99"/>
      <c r="Z82" s="90" t="s">
        <v>118</v>
      </c>
      <c r="AA82" s="99"/>
      <c r="AB82" s="99"/>
      <c r="AC82" s="99"/>
      <c r="AD82" s="96"/>
      <c r="AE82" s="96"/>
    </row>
    <row r="83" spans="1:31" x14ac:dyDescent="0.2">
      <c r="A83" s="97"/>
      <c r="B83" s="102"/>
      <c r="C83" s="529" t="s">
        <v>254</v>
      </c>
      <c r="D83" s="103"/>
      <c r="E83" s="103"/>
      <c r="F83" s="100" t="str">
        <f t="shared" si="1"/>
        <v/>
      </c>
      <c r="G83" s="84"/>
      <c r="H83" s="106"/>
      <c r="I83" s="106"/>
      <c r="J83" s="103"/>
      <c r="K83" s="106"/>
      <c r="L83" s="104"/>
      <c r="M83" s="104"/>
      <c r="N83" s="96"/>
      <c r="O83" s="96"/>
      <c r="P83" s="96"/>
      <c r="Q83" s="533"/>
      <c r="R83" s="106"/>
      <c r="S83" s="88"/>
      <c r="T83" s="600"/>
      <c r="U83" s="600"/>
      <c r="V83" s="600"/>
      <c r="W83" s="99"/>
      <c r="X83" s="99"/>
      <c r="Y83" s="99"/>
      <c r="Z83" s="90" t="s">
        <v>118</v>
      </c>
      <c r="AA83" s="99"/>
      <c r="AB83" s="99"/>
      <c r="AC83" s="99"/>
      <c r="AD83" s="96"/>
      <c r="AE83" s="96"/>
    </row>
    <row r="84" spans="1:31" x14ac:dyDescent="0.2">
      <c r="A84" s="97"/>
      <c r="B84" s="102"/>
      <c r="C84" s="529" t="s">
        <v>255</v>
      </c>
      <c r="D84" s="103"/>
      <c r="E84" s="103"/>
      <c r="F84" s="100" t="str">
        <f t="shared" si="1"/>
        <v/>
      </c>
      <c r="G84" s="84"/>
      <c r="H84" s="106"/>
      <c r="I84" s="106"/>
      <c r="J84" s="103"/>
      <c r="K84" s="106"/>
      <c r="L84" s="104"/>
      <c r="M84" s="104"/>
      <c r="N84" s="96"/>
      <c r="O84" s="96"/>
      <c r="P84" s="96"/>
      <c r="Q84" s="533"/>
      <c r="R84" s="106"/>
      <c r="S84" s="88"/>
      <c r="T84" s="600"/>
      <c r="U84" s="600"/>
      <c r="V84" s="600"/>
      <c r="W84" s="99"/>
      <c r="X84" s="99"/>
      <c r="Y84" s="99"/>
      <c r="Z84" s="90" t="s">
        <v>118</v>
      </c>
      <c r="AA84" s="99"/>
      <c r="AB84" s="99"/>
      <c r="AC84" s="99"/>
      <c r="AD84" s="96"/>
      <c r="AE84" s="96"/>
    </row>
    <row r="85" spans="1:31" x14ac:dyDescent="0.2">
      <c r="A85" s="97"/>
      <c r="B85" s="102"/>
      <c r="C85" s="529" t="s">
        <v>256</v>
      </c>
      <c r="D85" s="103"/>
      <c r="E85" s="103"/>
      <c r="F85" s="100" t="str">
        <f t="shared" si="1"/>
        <v/>
      </c>
      <c r="G85" s="84"/>
      <c r="H85" s="106"/>
      <c r="I85" s="106"/>
      <c r="J85" s="103"/>
      <c r="K85" s="106"/>
      <c r="L85" s="104"/>
      <c r="M85" s="104"/>
      <c r="N85" s="96"/>
      <c r="O85" s="96"/>
      <c r="P85" s="96"/>
      <c r="Q85" s="88"/>
      <c r="R85" s="106"/>
      <c r="S85" s="88"/>
      <c r="T85" s="600"/>
      <c r="U85" s="600"/>
      <c r="V85" s="600"/>
      <c r="W85" s="99"/>
      <c r="X85" s="99"/>
      <c r="Y85" s="99"/>
      <c r="Z85" s="90" t="s">
        <v>118</v>
      </c>
      <c r="AA85" s="99"/>
      <c r="AB85" s="99"/>
      <c r="AC85" s="99"/>
      <c r="AD85" s="96"/>
      <c r="AE85" s="96"/>
    </row>
    <row r="86" spans="1:31" x14ac:dyDescent="0.2">
      <c r="A86" s="97"/>
      <c r="B86" s="102"/>
      <c r="C86" s="529" t="s">
        <v>257</v>
      </c>
      <c r="D86" s="103"/>
      <c r="E86" s="103"/>
      <c r="F86" s="100" t="str">
        <f t="shared" si="1"/>
        <v/>
      </c>
      <c r="G86" s="84"/>
      <c r="H86" s="106"/>
      <c r="I86" s="106"/>
      <c r="J86" s="103"/>
      <c r="K86" s="106"/>
      <c r="L86" s="104"/>
      <c r="M86" s="104"/>
      <c r="N86" s="96"/>
      <c r="O86" s="96"/>
      <c r="P86" s="96"/>
      <c r="Q86" s="88"/>
      <c r="R86" s="106"/>
      <c r="S86" s="88"/>
      <c r="T86" s="600"/>
      <c r="U86" s="600"/>
      <c r="V86" s="600"/>
      <c r="W86" s="99"/>
      <c r="X86" s="99"/>
      <c r="Y86" s="99"/>
      <c r="Z86" s="90" t="s">
        <v>118</v>
      </c>
      <c r="AA86" s="99"/>
      <c r="AB86" s="99"/>
      <c r="AC86" s="99"/>
      <c r="AD86" s="96"/>
      <c r="AE86" s="96"/>
    </row>
    <row r="87" spans="1:31" x14ac:dyDescent="0.2">
      <c r="A87" s="97"/>
      <c r="B87" s="102"/>
      <c r="C87" s="529" t="s">
        <v>258</v>
      </c>
      <c r="D87" s="103"/>
      <c r="E87" s="103"/>
      <c r="F87" s="100" t="str">
        <f t="shared" si="1"/>
        <v/>
      </c>
      <c r="G87" s="84"/>
      <c r="H87" s="106"/>
      <c r="I87" s="106"/>
      <c r="J87" s="103"/>
      <c r="K87" s="106"/>
      <c r="L87" s="104"/>
      <c r="M87" s="104"/>
      <c r="N87" s="96"/>
      <c r="O87" s="96"/>
      <c r="P87" s="96"/>
      <c r="Q87" s="88"/>
      <c r="R87" s="106"/>
      <c r="S87" s="88"/>
      <c r="T87" s="600"/>
      <c r="U87" s="600"/>
      <c r="V87" s="600"/>
      <c r="W87" s="99"/>
      <c r="X87" s="99"/>
      <c r="Y87" s="99"/>
      <c r="Z87" s="90" t="s">
        <v>118</v>
      </c>
      <c r="AA87" s="99"/>
      <c r="AB87" s="99"/>
      <c r="AC87" s="99"/>
      <c r="AD87" s="96"/>
      <c r="AE87" s="96"/>
    </row>
    <row r="88" spans="1:31" x14ac:dyDescent="0.2">
      <c r="A88" s="97"/>
      <c r="B88" s="102"/>
      <c r="C88" s="529" t="s">
        <v>259</v>
      </c>
      <c r="D88" s="103"/>
      <c r="E88" s="103"/>
      <c r="F88" s="100" t="str">
        <f t="shared" si="1"/>
        <v/>
      </c>
      <c r="G88" s="84"/>
      <c r="H88" s="106"/>
      <c r="I88" s="106"/>
      <c r="J88" s="103"/>
      <c r="K88" s="106"/>
      <c r="L88" s="104"/>
      <c r="M88" s="104"/>
      <c r="N88" s="96"/>
      <c r="O88" s="96"/>
      <c r="P88" s="96"/>
      <c r="Q88" s="88"/>
      <c r="R88" s="106"/>
      <c r="S88" s="88"/>
      <c r="T88" s="600"/>
      <c r="U88" s="600"/>
      <c r="V88" s="600"/>
      <c r="W88" s="99"/>
      <c r="X88" s="99"/>
      <c r="Y88" s="99"/>
      <c r="Z88" s="90" t="s">
        <v>118</v>
      </c>
      <c r="AA88" s="99"/>
      <c r="AB88" s="99"/>
      <c r="AC88" s="99"/>
      <c r="AD88" s="96"/>
      <c r="AE88" s="96"/>
    </row>
    <row r="89" spans="1:31" x14ac:dyDescent="0.2">
      <c r="A89" s="97"/>
      <c r="B89" s="102"/>
      <c r="C89" s="529" t="s">
        <v>260</v>
      </c>
      <c r="D89" s="103"/>
      <c r="E89" s="103"/>
      <c r="F89" s="100" t="str">
        <f t="shared" si="1"/>
        <v/>
      </c>
      <c r="G89" s="84"/>
      <c r="H89" s="106"/>
      <c r="I89" s="106"/>
      <c r="J89" s="103"/>
      <c r="K89" s="106"/>
      <c r="L89" s="104"/>
      <c r="M89" s="104"/>
      <c r="N89" s="96"/>
      <c r="O89" s="96"/>
      <c r="P89" s="96"/>
      <c r="Q89" s="88"/>
      <c r="R89" s="106"/>
      <c r="S89" s="88"/>
      <c r="T89" s="600"/>
      <c r="U89" s="600"/>
      <c r="V89" s="600"/>
      <c r="W89" s="99"/>
      <c r="X89" s="99"/>
      <c r="Y89" s="99"/>
      <c r="Z89" s="90" t="s">
        <v>118</v>
      </c>
      <c r="AA89" s="99"/>
      <c r="AB89" s="99"/>
      <c r="AC89" s="99"/>
      <c r="AD89" s="96"/>
      <c r="AE89" s="96"/>
    </row>
    <row r="90" spans="1:31" x14ac:dyDescent="0.2">
      <c r="A90" s="97"/>
      <c r="B90" s="102"/>
      <c r="C90" s="529" t="s">
        <v>261</v>
      </c>
      <c r="D90" s="103"/>
      <c r="E90" s="103"/>
      <c r="F90" s="100" t="str">
        <f t="shared" si="1"/>
        <v/>
      </c>
      <c r="G90" s="84"/>
      <c r="H90" s="106"/>
      <c r="I90" s="106"/>
      <c r="J90" s="103"/>
      <c r="K90" s="106"/>
      <c r="L90" s="104"/>
      <c r="M90" s="104"/>
      <c r="N90" s="96"/>
      <c r="O90" s="96"/>
      <c r="P90" s="96"/>
      <c r="Q90" s="88"/>
      <c r="R90" s="106"/>
      <c r="S90" s="88"/>
      <c r="T90" s="600"/>
      <c r="U90" s="600"/>
      <c r="V90" s="600"/>
      <c r="W90" s="99"/>
      <c r="X90" s="99"/>
      <c r="Y90" s="99"/>
      <c r="Z90" s="90" t="s">
        <v>118</v>
      </c>
      <c r="AA90" s="99"/>
      <c r="AB90" s="99"/>
      <c r="AC90" s="99"/>
      <c r="AD90" s="96"/>
      <c r="AE90" s="96"/>
    </row>
    <row r="91" spans="1:31" x14ac:dyDescent="0.2">
      <c r="A91" s="97"/>
      <c r="B91" s="102"/>
      <c r="C91" s="529" t="s">
        <v>262</v>
      </c>
      <c r="D91" s="103"/>
      <c r="E91" s="103"/>
      <c r="F91" s="100" t="str">
        <f t="shared" si="1"/>
        <v/>
      </c>
      <c r="G91" s="84"/>
      <c r="H91" s="106"/>
      <c r="I91" s="106"/>
      <c r="J91" s="103"/>
      <c r="K91" s="106"/>
      <c r="L91" s="104"/>
      <c r="M91" s="104"/>
      <c r="N91" s="96"/>
      <c r="O91" s="96"/>
      <c r="P91" s="96"/>
      <c r="Q91" s="88"/>
      <c r="R91" s="106"/>
      <c r="S91" s="88"/>
      <c r="T91" s="600"/>
      <c r="U91" s="600"/>
      <c r="V91" s="600"/>
      <c r="W91" s="99"/>
      <c r="X91" s="99"/>
      <c r="Y91" s="99"/>
      <c r="Z91" s="90" t="s">
        <v>118</v>
      </c>
      <c r="AA91" s="99"/>
      <c r="AB91" s="99"/>
      <c r="AC91" s="99"/>
      <c r="AD91" s="96"/>
      <c r="AE91" s="96"/>
    </row>
    <row r="92" spans="1:31" x14ac:dyDescent="0.2">
      <c r="A92" s="97"/>
      <c r="B92" s="102"/>
      <c r="C92" s="529" t="s">
        <v>263</v>
      </c>
      <c r="D92" s="103"/>
      <c r="E92" s="103"/>
      <c r="F92" s="100" t="str">
        <f t="shared" si="1"/>
        <v/>
      </c>
      <c r="G92" s="84"/>
      <c r="H92" s="106"/>
      <c r="I92" s="106"/>
      <c r="J92" s="103"/>
      <c r="K92" s="106"/>
      <c r="L92" s="104"/>
      <c r="M92" s="104"/>
      <c r="N92" s="96"/>
      <c r="O92" s="96"/>
      <c r="P92" s="96"/>
      <c r="Q92" s="88"/>
      <c r="R92" s="106"/>
      <c r="S92" s="88"/>
      <c r="T92" s="600"/>
      <c r="U92" s="600"/>
      <c r="V92" s="600"/>
      <c r="W92" s="99"/>
      <c r="X92" s="99"/>
      <c r="Y92" s="99"/>
      <c r="Z92" s="90" t="s">
        <v>118</v>
      </c>
      <c r="AA92" s="99"/>
      <c r="AB92" s="99"/>
      <c r="AC92" s="99"/>
      <c r="AD92" s="96"/>
      <c r="AE92" s="96"/>
    </row>
    <row r="93" spans="1:31" x14ac:dyDescent="0.2">
      <c r="A93" s="97"/>
      <c r="B93" s="102"/>
      <c r="C93" s="529" t="s">
        <v>264</v>
      </c>
      <c r="D93" s="103"/>
      <c r="E93" s="103"/>
      <c r="F93" s="100" t="str">
        <f t="shared" si="1"/>
        <v/>
      </c>
      <c r="G93" s="84"/>
      <c r="H93" s="106"/>
      <c r="I93" s="106"/>
      <c r="J93" s="103"/>
      <c r="K93" s="106"/>
      <c r="L93" s="104"/>
      <c r="M93" s="104"/>
      <c r="N93" s="96"/>
      <c r="O93" s="96"/>
      <c r="P93" s="96"/>
      <c r="Q93" s="88"/>
      <c r="R93" s="106"/>
      <c r="S93" s="88"/>
      <c r="T93" s="600"/>
      <c r="U93" s="600"/>
      <c r="V93" s="600"/>
      <c r="W93" s="99"/>
      <c r="X93" s="99"/>
      <c r="Y93" s="99"/>
      <c r="Z93" s="90" t="s">
        <v>118</v>
      </c>
      <c r="AA93" s="99"/>
      <c r="AB93" s="99"/>
      <c r="AC93" s="99"/>
      <c r="AD93" s="96"/>
      <c r="AE93" s="96"/>
    </row>
    <row r="94" spans="1:31" x14ac:dyDescent="0.2">
      <c r="A94" s="97"/>
      <c r="B94" s="102"/>
      <c r="C94" s="529" t="s">
        <v>265</v>
      </c>
      <c r="D94" s="103"/>
      <c r="E94" s="103"/>
      <c r="F94" s="100" t="str">
        <f t="shared" si="1"/>
        <v/>
      </c>
      <c r="G94" s="84"/>
      <c r="H94" s="106"/>
      <c r="I94" s="106"/>
      <c r="J94" s="103"/>
      <c r="K94" s="106"/>
      <c r="L94" s="104"/>
      <c r="M94" s="104"/>
      <c r="N94" s="96"/>
      <c r="O94" s="96"/>
      <c r="P94" s="96"/>
      <c r="Q94" s="88"/>
      <c r="R94" s="106"/>
      <c r="S94" s="88"/>
      <c r="T94" s="600"/>
      <c r="U94" s="600"/>
      <c r="V94" s="600"/>
      <c r="W94" s="99"/>
      <c r="X94" s="99"/>
      <c r="Y94" s="99"/>
      <c r="Z94" s="90" t="s">
        <v>118</v>
      </c>
      <c r="AA94" s="99"/>
      <c r="AB94" s="99"/>
      <c r="AC94" s="99"/>
      <c r="AD94" s="96"/>
      <c r="AE94" s="96"/>
    </row>
    <row r="95" spans="1:31" x14ac:dyDescent="0.2">
      <c r="A95" s="97"/>
      <c r="B95" s="102"/>
      <c r="C95" s="529" t="s">
        <v>398</v>
      </c>
      <c r="D95" s="103"/>
      <c r="E95" s="103"/>
      <c r="F95" s="100" t="str">
        <f t="shared" si="1"/>
        <v/>
      </c>
      <c r="G95" s="84"/>
      <c r="H95" s="106"/>
      <c r="I95" s="106"/>
      <c r="J95" s="103"/>
      <c r="K95" s="106"/>
      <c r="L95" s="104"/>
      <c r="M95" s="104"/>
      <c r="N95" s="96"/>
      <c r="O95" s="96"/>
      <c r="P95" s="96"/>
      <c r="Q95" s="88"/>
      <c r="R95" s="106"/>
      <c r="S95" s="88"/>
      <c r="T95" s="600"/>
      <c r="U95" s="600"/>
      <c r="V95" s="600"/>
      <c r="W95" s="99"/>
      <c r="X95" s="99"/>
      <c r="Y95" s="99"/>
      <c r="Z95" s="90" t="s">
        <v>118</v>
      </c>
      <c r="AA95" s="99"/>
      <c r="AB95" s="99"/>
      <c r="AC95" s="99"/>
      <c r="AD95" s="96"/>
      <c r="AE95" s="96"/>
    </row>
    <row r="96" spans="1:31" x14ac:dyDescent="0.2">
      <c r="A96" s="97"/>
      <c r="B96" s="102"/>
      <c r="C96" s="101"/>
      <c r="D96" s="103"/>
      <c r="E96" s="103"/>
      <c r="F96" s="100" t="str">
        <f t="shared" si="1"/>
        <v/>
      </c>
      <c r="G96" s="84"/>
      <c r="H96" s="106"/>
      <c r="I96" s="106"/>
      <c r="J96" s="103"/>
      <c r="K96" s="106"/>
      <c r="L96" s="104"/>
      <c r="M96" s="104"/>
      <c r="N96" s="96"/>
      <c r="O96" s="96"/>
      <c r="P96" s="96"/>
      <c r="Q96" s="88"/>
      <c r="R96" s="106"/>
      <c r="S96" s="88"/>
      <c r="T96" s="600"/>
      <c r="U96" s="600"/>
      <c r="V96" s="600"/>
      <c r="W96" s="99"/>
      <c r="X96" s="99"/>
      <c r="Y96" s="99"/>
      <c r="Z96" s="90" t="s">
        <v>118</v>
      </c>
      <c r="AA96" s="99"/>
      <c r="AB96" s="99"/>
      <c r="AC96" s="99"/>
      <c r="AD96" s="96"/>
      <c r="AE96" s="96"/>
    </row>
    <row r="97" spans="1:31" x14ac:dyDescent="0.2">
      <c r="A97" s="97"/>
      <c r="B97" s="102"/>
      <c r="C97" s="101"/>
      <c r="D97" s="103"/>
      <c r="E97" s="103"/>
      <c r="F97" s="100" t="str">
        <f t="shared" si="1"/>
        <v/>
      </c>
      <c r="G97" s="84"/>
      <c r="H97" s="106"/>
      <c r="I97" s="106"/>
      <c r="J97" s="103"/>
      <c r="K97" s="106"/>
      <c r="L97" s="104"/>
      <c r="M97" s="104"/>
      <c r="N97" s="96"/>
      <c r="O97" s="96"/>
      <c r="P97" s="96"/>
      <c r="Q97" s="88"/>
      <c r="R97" s="106"/>
      <c r="S97" s="88"/>
      <c r="T97" s="104"/>
      <c r="U97" s="104"/>
      <c r="V97" s="107"/>
      <c r="W97" s="99"/>
      <c r="X97" s="99"/>
      <c r="Y97" s="99"/>
      <c r="Z97" s="90" t="s">
        <v>118</v>
      </c>
      <c r="AA97" s="99"/>
      <c r="AB97" s="99"/>
      <c r="AC97" s="99"/>
      <c r="AD97" s="96"/>
      <c r="AE97" s="96"/>
    </row>
    <row r="98" spans="1:31" x14ac:dyDescent="0.2">
      <c r="A98" s="97"/>
      <c r="B98" s="102"/>
      <c r="C98" s="101"/>
      <c r="D98" s="103"/>
      <c r="E98" s="103"/>
      <c r="F98" s="100" t="str">
        <f t="shared" si="1"/>
        <v/>
      </c>
      <c r="G98" s="84"/>
      <c r="H98" s="106"/>
      <c r="I98" s="106"/>
      <c r="J98" s="103"/>
      <c r="K98" s="106"/>
      <c r="L98" s="104"/>
      <c r="M98" s="104"/>
      <c r="N98" s="96"/>
      <c r="O98" s="96"/>
      <c r="P98" s="96"/>
      <c r="Q98" s="88"/>
      <c r="R98" s="106"/>
      <c r="S98" s="88"/>
      <c r="T98" s="104"/>
      <c r="U98" s="104"/>
      <c r="V98" s="107"/>
      <c r="W98" s="99"/>
      <c r="X98" s="99"/>
      <c r="Y98" s="99"/>
      <c r="Z98" s="90" t="s">
        <v>118</v>
      </c>
      <c r="AA98" s="99"/>
      <c r="AB98" s="99"/>
      <c r="AC98" s="99"/>
      <c r="AD98" s="96"/>
      <c r="AE98" s="96"/>
    </row>
    <row r="99" spans="1:31" x14ac:dyDescent="0.2">
      <c r="A99" s="97"/>
      <c r="B99" s="102"/>
      <c r="C99" s="101"/>
      <c r="D99" s="103"/>
      <c r="E99" s="103"/>
      <c r="F99" s="100" t="str">
        <f t="shared" si="1"/>
        <v/>
      </c>
      <c r="G99" s="84"/>
      <c r="H99" s="106"/>
      <c r="I99" s="106"/>
      <c r="J99" s="103"/>
      <c r="K99" s="106"/>
      <c r="L99" s="104"/>
      <c r="M99" s="104"/>
      <c r="N99" s="96"/>
      <c r="O99" s="96"/>
      <c r="P99" s="96"/>
      <c r="Q99" s="88"/>
      <c r="R99" s="106"/>
      <c r="S99" s="88"/>
      <c r="T99" s="104"/>
      <c r="U99" s="104"/>
      <c r="V99" s="107"/>
      <c r="W99" s="99"/>
      <c r="X99" s="99"/>
      <c r="Y99" s="99"/>
      <c r="Z99" s="90" t="s">
        <v>118</v>
      </c>
      <c r="AA99" s="99"/>
      <c r="AB99" s="99"/>
      <c r="AC99" s="99"/>
      <c r="AD99" s="96"/>
      <c r="AE99" s="96"/>
    </row>
    <row r="100" spans="1:31" x14ac:dyDescent="0.2">
      <c r="A100" s="97"/>
      <c r="B100" s="102"/>
      <c r="C100" s="101"/>
      <c r="D100" s="103"/>
      <c r="E100" s="103"/>
      <c r="F100" s="100" t="str">
        <f t="shared" si="1"/>
        <v/>
      </c>
      <c r="G100" s="84"/>
      <c r="H100" s="106"/>
      <c r="I100" s="106"/>
      <c r="J100" s="103"/>
      <c r="K100" s="106"/>
      <c r="L100" s="104"/>
      <c r="M100" s="104"/>
      <c r="N100" s="96"/>
      <c r="O100" s="96"/>
      <c r="P100" s="96"/>
      <c r="Q100" s="88"/>
      <c r="R100" s="106"/>
      <c r="S100" s="88"/>
      <c r="T100" s="104"/>
      <c r="U100" s="104"/>
      <c r="V100" s="107"/>
      <c r="W100" s="99"/>
      <c r="X100" s="99"/>
      <c r="Y100" s="99"/>
      <c r="Z100" s="90" t="s">
        <v>118</v>
      </c>
      <c r="AA100" s="99"/>
      <c r="AB100" s="99"/>
      <c r="AC100" s="99"/>
      <c r="AD100" s="96"/>
      <c r="AE100" s="96"/>
    </row>
    <row r="101" spans="1:31" x14ac:dyDescent="0.2">
      <c r="A101" s="97"/>
      <c r="B101" s="102"/>
      <c r="C101" s="101"/>
      <c r="D101" s="103"/>
      <c r="E101" s="103"/>
      <c r="F101" s="100" t="str">
        <f t="shared" si="1"/>
        <v/>
      </c>
      <c r="G101" s="84"/>
      <c r="H101" s="106"/>
      <c r="I101" s="106"/>
      <c r="J101" s="103"/>
      <c r="K101" s="106"/>
      <c r="L101" s="104"/>
      <c r="M101" s="104"/>
      <c r="N101" s="96"/>
      <c r="O101" s="96"/>
      <c r="P101" s="96"/>
      <c r="Q101" s="88"/>
      <c r="R101" s="106"/>
      <c r="S101" s="88"/>
      <c r="T101" s="104"/>
      <c r="U101" s="104"/>
      <c r="V101" s="107"/>
      <c r="W101" s="99"/>
      <c r="X101" s="99"/>
      <c r="Y101" s="99"/>
      <c r="Z101" s="90" t="s">
        <v>118</v>
      </c>
      <c r="AA101" s="99"/>
      <c r="AB101" s="99"/>
      <c r="AC101" s="99"/>
      <c r="AD101" s="96"/>
      <c r="AE101" s="96"/>
    </row>
    <row r="102" spans="1:31" x14ac:dyDescent="0.2">
      <c r="A102" s="97"/>
      <c r="B102" s="102"/>
      <c r="C102" s="101"/>
      <c r="D102" s="103"/>
      <c r="E102" s="103"/>
      <c r="F102" s="100" t="str">
        <f t="shared" si="1"/>
        <v/>
      </c>
      <c r="G102" s="84"/>
      <c r="H102" s="106"/>
      <c r="I102" s="106"/>
      <c r="J102" s="103"/>
      <c r="K102" s="106"/>
      <c r="L102" s="104"/>
      <c r="M102" s="104"/>
      <c r="N102" s="96"/>
      <c r="O102" s="96"/>
      <c r="P102" s="96"/>
      <c r="Q102" s="88"/>
      <c r="R102" s="106"/>
      <c r="S102" s="88"/>
      <c r="T102" s="104"/>
      <c r="U102" s="104"/>
      <c r="V102" s="107"/>
      <c r="W102" s="99"/>
      <c r="X102" s="99"/>
      <c r="Y102" s="99"/>
      <c r="Z102" s="90" t="s">
        <v>118</v>
      </c>
      <c r="AA102" s="99"/>
      <c r="AB102" s="99"/>
      <c r="AC102" s="99"/>
      <c r="AD102" s="96"/>
      <c r="AE102" s="96"/>
    </row>
    <row r="103" spans="1:31" x14ac:dyDescent="0.2">
      <c r="A103" s="97"/>
      <c r="B103" s="102"/>
      <c r="C103" s="101"/>
      <c r="D103" s="103"/>
      <c r="E103" s="103"/>
      <c r="F103" s="100" t="str">
        <f t="shared" si="1"/>
        <v/>
      </c>
      <c r="G103" s="84"/>
      <c r="H103" s="106"/>
      <c r="I103" s="106"/>
      <c r="J103" s="103"/>
      <c r="K103" s="106"/>
      <c r="L103" s="104"/>
      <c r="M103" s="104"/>
      <c r="N103" s="96"/>
      <c r="O103" s="96"/>
      <c r="P103" s="96"/>
      <c r="Q103" s="88"/>
      <c r="R103" s="106"/>
      <c r="S103" s="88"/>
      <c r="T103" s="104"/>
      <c r="U103" s="104"/>
      <c r="V103" s="107"/>
      <c r="W103" s="99"/>
      <c r="X103" s="99"/>
      <c r="Y103" s="99"/>
      <c r="Z103" s="90" t="s">
        <v>118</v>
      </c>
      <c r="AA103" s="99"/>
      <c r="AB103" s="99"/>
      <c r="AC103" s="99"/>
      <c r="AD103" s="96"/>
      <c r="AE103" s="96"/>
    </row>
    <row r="104" spans="1:31" x14ac:dyDescent="0.2">
      <c r="A104" s="97"/>
      <c r="B104" s="102"/>
      <c r="C104" s="101"/>
      <c r="D104" s="103"/>
      <c r="E104" s="103"/>
      <c r="F104" s="100" t="str">
        <f t="shared" si="1"/>
        <v/>
      </c>
      <c r="G104" s="84"/>
      <c r="H104" s="106"/>
      <c r="I104" s="106"/>
      <c r="J104" s="103"/>
      <c r="K104" s="106"/>
      <c r="L104" s="104"/>
      <c r="M104" s="104"/>
      <c r="N104" s="96"/>
      <c r="O104" s="96"/>
      <c r="P104" s="96"/>
      <c r="Q104" s="88"/>
      <c r="R104" s="106"/>
      <c r="S104" s="88"/>
      <c r="T104" s="104"/>
      <c r="U104" s="104"/>
      <c r="V104" s="107"/>
      <c r="W104" s="99"/>
      <c r="X104" s="99"/>
      <c r="Y104" s="99"/>
      <c r="Z104" s="90" t="s">
        <v>118</v>
      </c>
      <c r="AA104" s="99"/>
      <c r="AB104" s="99"/>
      <c r="AC104" s="99"/>
      <c r="AD104" s="96"/>
      <c r="AE104" s="96"/>
    </row>
    <row r="105" spans="1:31" x14ac:dyDescent="0.2">
      <c r="A105" s="97"/>
      <c r="B105" s="102"/>
      <c r="C105" s="101"/>
      <c r="D105" s="103"/>
      <c r="E105" s="103"/>
      <c r="F105" s="100" t="str">
        <f t="shared" si="1"/>
        <v/>
      </c>
      <c r="G105" s="84"/>
      <c r="H105" s="106"/>
      <c r="I105" s="641"/>
      <c r="J105" s="103"/>
      <c r="K105" s="106"/>
      <c r="L105" s="104"/>
      <c r="M105" s="104"/>
      <c r="N105" s="96"/>
      <c r="O105" s="96"/>
      <c r="P105" s="96"/>
      <c r="Q105" s="88"/>
      <c r="R105" s="106"/>
      <c r="S105" s="88"/>
      <c r="T105" s="104"/>
      <c r="U105" s="104"/>
      <c r="V105" s="107"/>
      <c r="W105" s="99"/>
      <c r="X105" s="99"/>
      <c r="Y105" s="99"/>
      <c r="Z105" s="90" t="s">
        <v>118</v>
      </c>
      <c r="AA105" s="99"/>
      <c r="AB105" s="99"/>
      <c r="AC105" s="99"/>
      <c r="AD105" s="96"/>
      <c r="AE105" s="96"/>
    </row>
    <row r="106" spans="1:31" x14ac:dyDescent="0.2">
      <c r="A106" s="97"/>
      <c r="B106" s="102"/>
      <c r="C106" s="101"/>
      <c r="D106" s="103"/>
      <c r="E106" s="103"/>
      <c r="F106" s="100" t="str">
        <f t="shared" si="1"/>
        <v/>
      </c>
      <c r="G106" s="84"/>
      <c r="H106" s="106"/>
      <c r="I106" s="641"/>
      <c r="J106" s="103"/>
      <c r="K106" s="106"/>
      <c r="L106" s="104"/>
      <c r="M106" s="104"/>
      <c r="N106" s="96"/>
      <c r="O106" s="96"/>
      <c r="P106" s="96"/>
      <c r="Q106" s="88"/>
      <c r="R106" s="106"/>
      <c r="S106" s="88"/>
      <c r="T106" s="104"/>
      <c r="U106" s="104"/>
      <c r="V106" s="107"/>
      <c r="W106" s="99"/>
      <c r="X106" s="99"/>
      <c r="Y106" s="99"/>
      <c r="Z106" s="90" t="s">
        <v>118</v>
      </c>
      <c r="AA106" s="99"/>
      <c r="AB106" s="99"/>
      <c r="AC106" s="99"/>
      <c r="AD106" s="96"/>
      <c r="AE106" s="96"/>
    </row>
    <row r="107" spans="1:31" x14ac:dyDescent="0.2">
      <c r="A107" s="97"/>
      <c r="B107" s="102"/>
      <c r="C107" s="101"/>
      <c r="D107" s="103"/>
      <c r="E107" s="103"/>
      <c r="F107" s="100" t="str">
        <f t="shared" si="1"/>
        <v/>
      </c>
      <c r="G107" s="84"/>
      <c r="H107" s="106"/>
      <c r="I107" s="641"/>
      <c r="J107" s="103"/>
      <c r="K107" s="106"/>
      <c r="L107" s="104"/>
      <c r="M107" s="104"/>
      <c r="N107" s="96"/>
      <c r="O107" s="96"/>
      <c r="P107" s="96"/>
      <c r="Q107" s="88"/>
      <c r="R107" s="106"/>
      <c r="S107" s="88"/>
      <c r="T107" s="104"/>
      <c r="U107" s="104"/>
      <c r="V107" s="107"/>
      <c r="W107" s="99"/>
      <c r="X107" s="99"/>
      <c r="Y107" s="99"/>
      <c r="Z107" s="90" t="s">
        <v>118</v>
      </c>
      <c r="AA107" s="99"/>
      <c r="AB107" s="99"/>
      <c r="AC107" s="99"/>
      <c r="AD107" s="96"/>
      <c r="AE107" s="96"/>
    </row>
    <row r="108" spans="1:31" x14ac:dyDescent="0.2">
      <c r="A108" s="97"/>
      <c r="B108" s="102"/>
      <c r="C108" s="101"/>
      <c r="D108" s="103"/>
      <c r="E108" s="103"/>
      <c r="F108" s="100" t="str">
        <f t="shared" si="1"/>
        <v/>
      </c>
      <c r="G108" s="84"/>
      <c r="H108" s="106"/>
      <c r="I108" s="641"/>
      <c r="J108" s="103"/>
      <c r="K108" s="106"/>
      <c r="L108" s="104"/>
      <c r="M108" s="104"/>
      <c r="N108" s="96"/>
      <c r="O108" s="96"/>
      <c r="P108" s="96"/>
      <c r="Q108" s="88"/>
      <c r="R108" s="106"/>
      <c r="S108" s="88"/>
      <c r="T108" s="104"/>
      <c r="U108" s="104"/>
      <c r="V108" s="107"/>
      <c r="W108" s="99"/>
      <c r="X108" s="99"/>
      <c r="Y108" s="99"/>
      <c r="Z108" s="90" t="s">
        <v>118</v>
      </c>
      <c r="AA108" s="99"/>
      <c r="AB108" s="99"/>
      <c r="AC108" s="99"/>
      <c r="AD108" s="96"/>
      <c r="AE108" s="96"/>
    </row>
    <row r="109" spans="1:31" x14ac:dyDescent="0.2">
      <c r="A109" s="97"/>
      <c r="B109" s="102"/>
      <c r="C109" s="101"/>
      <c r="D109" s="103"/>
      <c r="E109" s="103"/>
      <c r="F109" s="100" t="str">
        <f t="shared" si="1"/>
        <v/>
      </c>
      <c r="G109" s="84"/>
      <c r="H109" s="106"/>
      <c r="I109" s="641"/>
      <c r="J109" s="103"/>
      <c r="K109" s="106"/>
      <c r="L109" s="104"/>
      <c r="M109" s="104"/>
      <c r="N109" s="96"/>
      <c r="O109" s="96"/>
      <c r="P109" s="96"/>
      <c r="Q109" s="88"/>
      <c r="R109" s="106"/>
      <c r="S109" s="88"/>
      <c r="T109" s="104"/>
      <c r="U109" s="104"/>
      <c r="V109" s="107"/>
      <c r="W109" s="99"/>
      <c r="X109" s="99"/>
      <c r="Y109" s="99"/>
      <c r="Z109" s="90" t="s">
        <v>118</v>
      </c>
      <c r="AA109" s="99"/>
      <c r="AB109" s="99"/>
      <c r="AC109" s="99"/>
      <c r="AD109" s="96"/>
      <c r="AE109" s="96"/>
    </row>
    <row r="110" spans="1:31" x14ac:dyDescent="0.2">
      <c r="A110" s="97"/>
      <c r="B110" s="102"/>
      <c r="C110" s="101"/>
      <c r="D110" s="103"/>
      <c r="E110" s="103"/>
      <c r="F110" s="100" t="str">
        <f t="shared" si="1"/>
        <v/>
      </c>
      <c r="G110" s="84"/>
      <c r="H110" s="106"/>
      <c r="I110" s="641"/>
      <c r="J110" s="103"/>
      <c r="K110" s="106"/>
      <c r="L110" s="104"/>
      <c r="M110" s="104"/>
      <c r="N110" s="96"/>
      <c r="O110" s="96"/>
      <c r="P110" s="96"/>
      <c r="Q110" s="88"/>
      <c r="R110" s="106"/>
      <c r="S110" s="88"/>
      <c r="T110" s="104"/>
      <c r="U110" s="104"/>
      <c r="V110" s="107"/>
      <c r="W110" s="99"/>
      <c r="X110" s="99"/>
      <c r="Y110" s="99"/>
      <c r="Z110" s="90" t="s">
        <v>118</v>
      </c>
      <c r="AA110" s="99"/>
      <c r="AB110" s="99"/>
      <c r="AC110" s="99"/>
      <c r="AD110" s="96"/>
      <c r="AE110" s="96"/>
    </row>
    <row r="111" spans="1:31" x14ac:dyDescent="0.2">
      <c r="A111" s="97"/>
      <c r="B111" s="102"/>
      <c r="C111" s="101"/>
      <c r="D111" s="103"/>
      <c r="E111" s="103"/>
      <c r="F111" s="100" t="str">
        <f t="shared" si="1"/>
        <v/>
      </c>
      <c r="G111" s="84"/>
      <c r="H111" s="106"/>
      <c r="I111" s="641"/>
      <c r="J111" s="103"/>
      <c r="K111" s="106"/>
      <c r="L111" s="104"/>
      <c r="M111" s="104"/>
      <c r="N111" s="96"/>
      <c r="O111" s="96"/>
      <c r="P111" s="96"/>
      <c r="Q111" s="88"/>
      <c r="R111" s="106"/>
      <c r="S111" s="88"/>
      <c r="T111" s="104"/>
      <c r="U111" s="104"/>
      <c r="V111" s="107"/>
      <c r="W111" s="99"/>
      <c r="X111" s="99"/>
      <c r="Y111" s="99"/>
      <c r="Z111" s="90" t="s">
        <v>118</v>
      </c>
      <c r="AA111" s="99"/>
      <c r="AB111" s="99"/>
      <c r="AC111" s="99"/>
      <c r="AD111" s="96"/>
      <c r="AE111" s="96"/>
    </row>
    <row r="112" spans="1:31" x14ac:dyDescent="0.2">
      <c r="A112" s="97"/>
      <c r="B112" s="102"/>
      <c r="C112" s="101"/>
      <c r="D112" s="103"/>
      <c r="E112" s="103"/>
      <c r="F112" s="100" t="str">
        <f t="shared" si="1"/>
        <v/>
      </c>
      <c r="G112" s="84"/>
      <c r="H112" s="106"/>
      <c r="I112" s="641"/>
      <c r="J112" s="103"/>
      <c r="K112" s="106"/>
      <c r="L112" s="104"/>
      <c r="M112" s="104"/>
      <c r="N112" s="96"/>
      <c r="O112" s="96"/>
      <c r="P112" s="96"/>
      <c r="Q112" s="88"/>
      <c r="R112" s="106"/>
      <c r="S112" s="88"/>
      <c r="T112" s="104"/>
      <c r="U112" s="104"/>
      <c r="V112" s="107"/>
      <c r="W112" s="99"/>
      <c r="X112" s="99"/>
      <c r="Y112" s="99"/>
      <c r="Z112" s="90" t="s">
        <v>118</v>
      </c>
      <c r="AA112" s="99"/>
      <c r="AB112" s="99"/>
      <c r="AC112" s="99"/>
      <c r="AD112" s="96"/>
      <c r="AE112" s="96"/>
    </row>
    <row r="113" spans="1:31" x14ac:dyDescent="0.2">
      <c r="A113" s="97"/>
      <c r="B113" s="102"/>
      <c r="C113" s="101"/>
      <c r="D113" s="103"/>
      <c r="E113" s="103"/>
      <c r="F113" s="100" t="str">
        <f t="shared" si="1"/>
        <v/>
      </c>
      <c r="G113" s="84"/>
      <c r="H113" s="106"/>
      <c r="I113" s="641"/>
      <c r="J113" s="103"/>
      <c r="K113" s="106"/>
      <c r="L113" s="104"/>
      <c r="M113" s="104"/>
      <c r="N113" s="96"/>
      <c r="O113" s="96"/>
      <c r="P113" s="96"/>
      <c r="Q113" s="88"/>
      <c r="R113" s="106"/>
      <c r="S113" s="88"/>
      <c r="T113" s="104"/>
      <c r="U113" s="104"/>
      <c r="V113" s="107"/>
      <c r="W113" s="99"/>
      <c r="X113" s="99"/>
      <c r="Y113" s="99"/>
      <c r="Z113" s="90" t="s">
        <v>118</v>
      </c>
      <c r="AA113" s="99"/>
      <c r="AB113" s="99"/>
      <c r="AC113" s="99"/>
      <c r="AD113" s="96"/>
      <c r="AE113" s="96"/>
    </row>
    <row r="114" spans="1:31" x14ac:dyDescent="0.2">
      <c r="A114" s="97"/>
      <c r="B114" s="102"/>
      <c r="C114" s="101"/>
      <c r="D114" s="103"/>
      <c r="E114" s="103"/>
      <c r="F114" s="100" t="str">
        <f t="shared" si="1"/>
        <v/>
      </c>
      <c r="G114" s="84"/>
      <c r="H114" s="106"/>
      <c r="I114" s="641"/>
      <c r="J114" s="103"/>
      <c r="K114" s="106"/>
      <c r="L114" s="104"/>
      <c r="M114" s="104"/>
      <c r="N114" s="96"/>
      <c r="O114" s="96"/>
      <c r="P114" s="96"/>
      <c r="Q114" s="88"/>
      <c r="R114" s="106"/>
      <c r="S114" s="88"/>
      <c r="T114" s="104"/>
      <c r="U114" s="104"/>
      <c r="V114" s="107"/>
      <c r="W114" s="99"/>
      <c r="X114" s="99"/>
      <c r="Y114" s="99"/>
      <c r="Z114" s="90" t="s">
        <v>118</v>
      </c>
      <c r="AA114" s="99"/>
      <c r="AB114" s="99"/>
      <c r="AC114" s="99"/>
      <c r="AD114" s="96"/>
      <c r="AE114" s="96"/>
    </row>
    <row r="115" spans="1:31" x14ac:dyDescent="0.2">
      <c r="A115" s="97"/>
      <c r="B115" s="102"/>
      <c r="C115" s="101"/>
      <c r="D115" s="103"/>
      <c r="E115" s="103"/>
      <c r="F115" s="100" t="str">
        <f t="shared" ref="F115:F159" si="2">IF(B115="","",F114+1)</f>
        <v/>
      </c>
      <c r="G115" s="84"/>
      <c r="H115" s="106"/>
      <c r="I115" s="641"/>
      <c r="J115" s="103"/>
      <c r="K115" s="106"/>
      <c r="L115" s="104"/>
      <c r="M115" s="104"/>
      <c r="N115" s="96"/>
      <c r="O115" s="96"/>
      <c r="P115" s="96"/>
      <c r="Q115" s="88"/>
      <c r="R115" s="106"/>
      <c r="S115" s="88"/>
      <c r="T115" s="104"/>
      <c r="U115" s="104"/>
      <c r="V115" s="107"/>
      <c r="W115" s="99"/>
      <c r="X115" s="99"/>
      <c r="Y115" s="99"/>
      <c r="Z115" s="90" t="s">
        <v>118</v>
      </c>
      <c r="AA115" s="99"/>
      <c r="AB115" s="99"/>
      <c r="AC115" s="99"/>
      <c r="AD115" s="96"/>
      <c r="AE115" s="96"/>
    </row>
    <row r="116" spans="1:31" x14ac:dyDescent="0.2">
      <c r="A116" s="97"/>
      <c r="B116" s="102"/>
      <c r="C116" s="101"/>
      <c r="D116" s="103"/>
      <c r="E116" s="103"/>
      <c r="F116" s="100" t="str">
        <f t="shared" si="2"/>
        <v/>
      </c>
      <c r="G116" s="84"/>
      <c r="H116" s="106"/>
      <c r="I116" s="641"/>
      <c r="J116" s="103"/>
      <c r="K116" s="106"/>
      <c r="L116" s="104"/>
      <c r="M116" s="104"/>
      <c r="N116" s="96"/>
      <c r="O116" s="96"/>
      <c r="P116" s="96"/>
      <c r="Q116" s="88"/>
      <c r="R116" s="106"/>
      <c r="S116" s="88"/>
      <c r="T116" s="104"/>
      <c r="U116" s="104"/>
      <c r="V116" s="107"/>
      <c r="W116" s="99"/>
      <c r="X116" s="99"/>
      <c r="Y116" s="99"/>
      <c r="Z116" s="90" t="s">
        <v>118</v>
      </c>
      <c r="AA116" s="99"/>
      <c r="AB116" s="99"/>
      <c r="AC116" s="99"/>
      <c r="AD116" s="96"/>
      <c r="AE116" s="96"/>
    </row>
    <row r="117" spans="1:31" x14ac:dyDescent="0.2">
      <c r="A117" s="97"/>
      <c r="B117" s="102"/>
      <c r="C117" s="101"/>
      <c r="D117" s="103"/>
      <c r="E117" s="103"/>
      <c r="F117" s="100" t="str">
        <f t="shared" si="2"/>
        <v/>
      </c>
      <c r="G117" s="84"/>
      <c r="H117" s="106"/>
      <c r="I117" s="641"/>
      <c r="J117" s="103"/>
      <c r="K117" s="106"/>
      <c r="L117" s="104"/>
      <c r="M117" s="104"/>
      <c r="N117" s="96"/>
      <c r="O117" s="96"/>
      <c r="P117" s="96"/>
      <c r="Q117" s="88"/>
      <c r="R117" s="106"/>
      <c r="S117" s="88"/>
      <c r="T117" s="104"/>
      <c r="U117" s="104"/>
      <c r="V117" s="107"/>
      <c r="W117" s="99"/>
      <c r="X117" s="99"/>
      <c r="Y117" s="99"/>
      <c r="Z117" s="90" t="s">
        <v>118</v>
      </c>
      <c r="AA117" s="99"/>
      <c r="AB117" s="99"/>
      <c r="AC117" s="99"/>
      <c r="AD117" s="96"/>
      <c r="AE117" s="96"/>
    </row>
    <row r="118" spans="1:31" x14ac:dyDescent="0.2">
      <c r="A118" s="97"/>
      <c r="B118" s="102"/>
      <c r="C118" s="101"/>
      <c r="D118" s="103"/>
      <c r="E118" s="103"/>
      <c r="F118" s="100" t="str">
        <f t="shared" si="2"/>
        <v/>
      </c>
      <c r="G118" s="84"/>
      <c r="H118" s="106"/>
      <c r="I118" s="641"/>
      <c r="J118" s="103"/>
      <c r="K118" s="106"/>
      <c r="L118" s="104"/>
      <c r="M118" s="104"/>
      <c r="N118" s="96"/>
      <c r="O118" s="96"/>
      <c r="P118" s="96"/>
      <c r="Q118" s="88"/>
      <c r="R118" s="106"/>
      <c r="S118" s="88"/>
      <c r="T118" s="104"/>
      <c r="U118" s="104"/>
      <c r="V118" s="107"/>
      <c r="W118" s="99"/>
      <c r="X118" s="99"/>
      <c r="Y118" s="99"/>
      <c r="Z118" s="90" t="s">
        <v>118</v>
      </c>
      <c r="AA118" s="99"/>
      <c r="AB118" s="99"/>
      <c r="AC118" s="99"/>
      <c r="AD118" s="96"/>
      <c r="AE118" s="96"/>
    </row>
    <row r="119" spans="1:31" x14ac:dyDescent="0.2">
      <c r="A119" s="97"/>
      <c r="B119" s="102"/>
      <c r="C119" s="101"/>
      <c r="D119" s="103"/>
      <c r="E119" s="103"/>
      <c r="F119" s="100" t="str">
        <f t="shared" si="2"/>
        <v/>
      </c>
      <c r="G119" s="84"/>
      <c r="H119" s="106"/>
      <c r="I119" s="641"/>
      <c r="J119" s="103"/>
      <c r="K119" s="106"/>
      <c r="L119" s="104"/>
      <c r="M119" s="104"/>
      <c r="N119" s="96"/>
      <c r="O119" s="96"/>
      <c r="P119" s="96"/>
      <c r="Q119" s="88"/>
      <c r="R119" s="106"/>
      <c r="S119" s="88"/>
      <c r="T119" s="104"/>
      <c r="U119" s="104"/>
      <c r="V119" s="107"/>
      <c r="W119" s="99"/>
      <c r="X119" s="99"/>
      <c r="Y119" s="99"/>
      <c r="Z119" s="90" t="s">
        <v>118</v>
      </c>
      <c r="AA119" s="99"/>
      <c r="AB119" s="99"/>
      <c r="AC119" s="99"/>
      <c r="AD119" s="96"/>
      <c r="AE119" s="96"/>
    </row>
    <row r="120" spans="1:31" x14ac:dyDescent="0.2">
      <c r="A120" s="97"/>
      <c r="B120" s="102"/>
      <c r="C120" s="101"/>
      <c r="D120" s="103"/>
      <c r="E120" s="103"/>
      <c r="F120" s="100" t="str">
        <f t="shared" si="2"/>
        <v/>
      </c>
      <c r="G120" s="84"/>
      <c r="H120" s="106"/>
      <c r="I120" s="641"/>
      <c r="J120" s="103"/>
      <c r="K120" s="106"/>
      <c r="L120" s="104"/>
      <c r="M120" s="104"/>
      <c r="N120" s="96"/>
      <c r="O120" s="96"/>
      <c r="P120" s="96"/>
      <c r="Q120" s="88"/>
      <c r="R120" s="106"/>
      <c r="S120" s="88"/>
      <c r="T120" s="104"/>
      <c r="U120" s="104"/>
      <c r="V120" s="107"/>
      <c r="W120" s="99"/>
      <c r="X120" s="99"/>
      <c r="Y120" s="99"/>
      <c r="Z120" s="90" t="s">
        <v>118</v>
      </c>
      <c r="AA120" s="99"/>
      <c r="AB120" s="99"/>
      <c r="AC120" s="99"/>
      <c r="AD120" s="96"/>
      <c r="AE120" s="96"/>
    </row>
    <row r="121" spans="1:31" x14ac:dyDescent="0.2">
      <c r="A121" s="97"/>
      <c r="B121" s="102"/>
      <c r="C121" s="101"/>
      <c r="D121" s="103"/>
      <c r="E121" s="103"/>
      <c r="F121" s="100" t="str">
        <f t="shared" si="2"/>
        <v/>
      </c>
      <c r="G121" s="84"/>
      <c r="H121" s="106"/>
      <c r="I121" s="641"/>
      <c r="J121" s="103"/>
      <c r="K121" s="106"/>
      <c r="L121" s="104"/>
      <c r="M121" s="104"/>
      <c r="N121" s="96"/>
      <c r="O121" s="96"/>
      <c r="P121" s="96"/>
      <c r="Q121" s="88"/>
      <c r="R121" s="106"/>
      <c r="S121" s="88"/>
      <c r="T121" s="104"/>
      <c r="U121" s="104"/>
      <c r="V121" s="107"/>
      <c r="W121" s="99"/>
      <c r="X121" s="99"/>
      <c r="Y121" s="99"/>
      <c r="Z121" s="90" t="s">
        <v>118</v>
      </c>
      <c r="AA121" s="99"/>
      <c r="AB121" s="99"/>
      <c r="AC121" s="99"/>
      <c r="AD121" s="96"/>
      <c r="AE121" s="96"/>
    </row>
    <row r="122" spans="1:31" x14ac:dyDescent="0.2">
      <c r="A122" s="97"/>
      <c r="B122" s="102"/>
      <c r="C122" s="101"/>
      <c r="D122" s="103"/>
      <c r="E122" s="103"/>
      <c r="F122" s="100" t="str">
        <f t="shared" si="2"/>
        <v/>
      </c>
      <c r="G122" s="84"/>
      <c r="H122" s="106"/>
      <c r="I122" s="641"/>
      <c r="J122" s="103"/>
      <c r="K122" s="106"/>
      <c r="L122" s="104"/>
      <c r="M122" s="104"/>
      <c r="N122" s="96"/>
      <c r="O122" s="96"/>
      <c r="P122" s="96"/>
      <c r="Q122" s="88"/>
      <c r="R122" s="106"/>
      <c r="S122" s="88"/>
      <c r="T122" s="104"/>
      <c r="U122" s="104"/>
      <c r="V122" s="107"/>
      <c r="W122" s="99"/>
      <c r="X122" s="99"/>
      <c r="Y122" s="99"/>
      <c r="Z122" s="90" t="s">
        <v>118</v>
      </c>
      <c r="AA122" s="99"/>
      <c r="AB122" s="99"/>
      <c r="AC122" s="99"/>
      <c r="AD122" s="96"/>
      <c r="AE122" s="96"/>
    </row>
    <row r="123" spans="1:31" x14ac:dyDescent="0.2">
      <c r="A123" s="97"/>
      <c r="B123" s="102"/>
      <c r="C123" s="101"/>
      <c r="D123" s="103"/>
      <c r="E123" s="103"/>
      <c r="F123" s="100" t="str">
        <f t="shared" si="2"/>
        <v/>
      </c>
      <c r="G123" s="84"/>
      <c r="H123" s="106"/>
      <c r="I123" s="641"/>
      <c r="J123" s="103"/>
      <c r="K123" s="106"/>
      <c r="L123" s="104"/>
      <c r="M123" s="104"/>
      <c r="N123" s="96"/>
      <c r="O123" s="96"/>
      <c r="P123" s="96"/>
      <c r="Q123" s="88"/>
      <c r="R123" s="106"/>
      <c r="S123" s="88"/>
      <c r="T123" s="104"/>
      <c r="U123" s="104"/>
      <c r="V123" s="107"/>
      <c r="W123" s="99"/>
      <c r="X123" s="99"/>
      <c r="Y123" s="99"/>
      <c r="Z123" s="90" t="s">
        <v>118</v>
      </c>
      <c r="AA123" s="99"/>
      <c r="AB123" s="99"/>
      <c r="AC123" s="99"/>
      <c r="AD123" s="96"/>
      <c r="AE123" s="96"/>
    </row>
    <row r="124" spans="1:31" x14ac:dyDescent="0.2">
      <c r="A124" s="97"/>
      <c r="B124" s="102"/>
      <c r="C124" s="101"/>
      <c r="D124" s="103"/>
      <c r="E124" s="103"/>
      <c r="F124" s="100" t="str">
        <f t="shared" si="2"/>
        <v/>
      </c>
      <c r="G124" s="84"/>
      <c r="H124" s="106"/>
      <c r="I124" s="103"/>
      <c r="J124" s="103"/>
      <c r="K124" s="106"/>
      <c r="L124" s="104"/>
      <c r="M124" s="104"/>
      <c r="N124" s="96"/>
      <c r="O124" s="96"/>
      <c r="P124" s="96"/>
      <c r="Q124" s="88"/>
      <c r="R124" s="106"/>
      <c r="S124" s="88"/>
      <c r="T124" s="104"/>
      <c r="U124" s="104"/>
      <c r="V124" s="107"/>
      <c r="W124" s="99"/>
      <c r="X124" s="99"/>
      <c r="Y124" s="99"/>
      <c r="Z124" s="90" t="s">
        <v>118</v>
      </c>
      <c r="AA124" s="99"/>
      <c r="AB124" s="99"/>
      <c r="AC124" s="99"/>
      <c r="AD124" s="96"/>
      <c r="AE124" s="96"/>
    </row>
    <row r="125" spans="1:31" x14ac:dyDescent="0.2">
      <c r="A125" s="97"/>
      <c r="B125" s="102"/>
      <c r="C125" s="101"/>
      <c r="D125" s="103"/>
      <c r="E125" s="103"/>
      <c r="F125" s="100" t="str">
        <f t="shared" si="2"/>
        <v/>
      </c>
      <c r="G125" s="84"/>
      <c r="H125" s="106"/>
      <c r="I125" s="103"/>
      <c r="J125" s="103"/>
      <c r="K125" s="106"/>
      <c r="L125" s="104"/>
      <c r="M125" s="104"/>
      <c r="N125" s="96"/>
      <c r="O125" s="96"/>
      <c r="P125" s="96"/>
      <c r="Q125" s="88"/>
      <c r="R125" s="106"/>
      <c r="S125" s="88"/>
      <c r="T125" s="104"/>
      <c r="U125" s="104"/>
      <c r="V125" s="107"/>
      <c r="W125" s="99"/>
      <c r="X125" s="99"/>
      <c r="Y125" s="99"/>
      <c r="Z125" s="90" t="s">
        <v>118</v>
      </c>
      <c r="AA125" s="99"/>
      <c r="AB125" s="99"/>
      <c r="AC125" s="99"/>
      <c r="AD125" s="96"/>
      <c r="AE125" s="96"/>
    </row>
    <row r="126" spans="1:31" x14ac:dyDescent="0.2">
      <c r="A126" s="97"/>
      <c r="B126" s="102"/>
      <c r="C126" s="101"/>
      <c r="D126" s="103"/>
      <c r="E126" s="103"/>
      <c r="F126" s="100" t="str">
        <f t="shared" si="2"/>
        <v/>
      </c>
      <c r="G126" s="84"/>
      <c r="H126" s="106"/>
      <c r="I126" s="103"/>
      <c r="J126" s="103"/>
      <c r="K126" s="106"/>
      <c r="L126" s="104"/>
      <c r="M126" s="104"/>
      <c r="N126" s="96"/>
      <c r="O126" s="96"/>
      <c r="P126" s="96"/>
      <c r="Q126" s="88"/>
      <c r="R126" s="106"/>
      <c r="S126" s="88"/>
      <c r="T126" s="104"/>
      <c r="U126" s="104"/>
      <c r="V126" s="107"/>
      <c r="W126" s="99"/>
      <c r="X126" s="99"/>
      <c r="Y126" s="99"/>
      <c r="Z126" s="90" t="s">
        <v>118</v>
      </c>
      <c r="AA126" s="99"/>
      <c r="AB126" s="99"/>
      <c r="AC126" s="99"/>
      <c r="AD126" s="96"/>
      <c r="AE126" s="96"/>
    </row>
    <row r="127" spans="1:31" x14ac:dyDescent="0.2">
      <c r="A127" s="97"/>
      <c r="B127" s="102"/>
      <c r="C127" s="101"/>
      <c r="D127" s="103"/>
      <c r="E127" s="103"/>
      <c r="F127" s="100" t="str">
        <f t="shared" si="2"/>
        <v/>
      </c>
      <c r="G127" s="84"/>
      <c r="H127" s="106"/>
      <c r="I127" s="103"/>
      <c r="J127" s="103"/>
      <c r="K127" s="106"/>
      <c r="L127" s="104"/>
      <c r="M127" s="104"/>
      <c r="N127" s="96"/>
      <c r="O127" s="96"/>
      <c r="P127" s="96"/>
      <c r="Q127" s="88"/>
      <c r="R127" s="106"/>
      <c r="S127" s="88"/>
      <c r="T127" s="104"/>
      <c r="U127" s="104"/>
      <c r="V127" s="107"/>
      <c r="W127" s="99"/>
      <c r="X127" s="99"/>
      <c r="Y127" s="99"/>
      <c r="Z127" s="90" t="s">
        <v>118</v>
      </c>
      <c r="AA127" s="99"/>
      <c r="AB127" s="99"/>
      <c r="AC127" s="99"/>
      <c r="AD127" s="96"/>
      <c r="AE127" s="96"/>
    </row>
    <row r="128" spans="1:31" x14ac:dyDescent="0.2">
      <c r="A128" s="97"/>
      <c r="B128" s="102"/>
      <c r="C128" s="101"/>
      <c r="D128" s="103"/>
      <c r="E128" s="103"/>
      <c r="F128" s="100" t="str">
        <f t="shared" si="2"/>
        <v/>
      </c>
      <c r="G128" s="84"/>
      <c r="H128" s="106"/>
      <c r="I128" s="103"/>
      <c r="J128" s="103"/>
      <c r="K128" s="106"/>
      <c r="L128" s="104"/>
      <c r="M128" s="104"/>
      <c r="N128" s="96"/>
      <c r="O128" s="96"/>
      <c r="P128" s="96"/>
      <c r="Q128" s="88"/>
      <c r="R128" s="106"/>
      <c r="S128" s="88"/>
      <c r="T128" s="104"/>
      <c r="U128" s="104"/>
      <c r="V128" s="107"/>
      <c r="W128" s="99"/>
      <c r="X128" s="99"/>
      <c r="Y128" s="99"/>
      <c r="Z128" s="90" t="s">
        <v>118</v>
      </c>
      <c r="AA128" s="99"/>
      <c r="AB128" s="99"/>
      <c r="AC128" s="99"/>
      <c r="AD128" s="96"/>
      <c r="AE128" s="96"/>
    </row>
    <row r="129" spans="1:31" x14ac:dyDescent="0.2">
      <c r="A129" s="97"/>
      <c r="B129" s="102"/>
      <c r="C129" s="101"/>
      <c r="D129" s="103"/>
      <c r="E129" s="103"/>
      <c r="F129" s="100" t="str">
        <f t="shared" si="2"/>
        <v/>
      </c>
      <c r="G129" s="84"/>
      <c r="H129" s="106"/>
      <c r="I129" s="103"/>
      <c r="J129" s="103"/>
      <c r="K129" s="106"/>
      <c r="L129" s="104"/>
      <c r="M129" s="104"/>
      <c r="N129" s="96"/>
      <c r="O129" s="96"/>
      <c r="P129" s="96"/>
      <c r="Q129" s="88"/>
      <c r="R129" s="106"/>
      <c r="S129" s="88"/>
      <c r="T129" s="104"/>
      <c r="U129" s="104"/>
      <c r="V129" s="107"/>
      <c r="W129" s="99"/>
      <c r="X129" s="99"/>
      <c r="Y129" s="99"/>
      <c r="Z129" s="90" t="s">
        <v>118</v>
      </c>
      <c r="AA129" s="99"/>
      <c r="AB129" s="99"/>
      <c r="AC129" s="99"/>
      <c r="AD129" s="96"/>
      <c r="AE129" s="96"/>
    </row>
    <row r="130" spans="1:31" x14ac:dyDescent="0.2">
      <c r="A130" s="97"/>
      <c r="B130" s="102"/>
      <c r="C130" s="101"/>
      <c r="D130" s="103"/>
      <c r="E130" s="103"/>
      <c r="F130" s="100" t="str">
        <f t="shared" si="2"/>
        <v/>
      </c>
      <c r="G130" s="84"/>
      <c r="H130" s="106"/>
      <c r="I130" s="103"/>
      <c r="J130" s="103"/>
      <c r="K130" s="106"/>
      <c r="L130" s="104"/>
      <c r="M130" s="104"/>
      <c r="N130" s="96"/>
      <c r="O130" s="96"/>
      <c r="P130" s="96"/>
      <c r="Q130" s="88"/>
      <c r="R130" s="106"/>
      <c r="S130" s="88"/>
      <c r="T130" s="104"/>
      <c r="U130" s="104"/>
      <c r="V130" s="107"/>
      <c r="W130" s="99"/>
      <c r="X130" s="99"/>
      <c r="Y130" s="99"/>
      <c r="Z130" s="90" t="s">
        <v>118</v>
      </c>
      <c r="AA130" s="99"/>
      <c r="AB130" s="99"/>
      <c r="AC130" s="99"/>
      <c r="AD130" s="96"/>
      <c r="AE130" s="96"/>
    </row>
    <row r="131" spans="1:31" x14ac:dyDescent="0.2">
      <c r="A131" s="97"/>
      <c r="B131" s="102"/>
      <c r="C131" s="101"/>
      <c r="D131" s="103"/>
      <c r="E131" s="103"/>
      <c r="F131" s="100" t="str">
        <f t="shared" si="2"/>
        <v/>
      </c>
      <c r="G131" s="84"/>
      <c r="H131" s="106"/>
      <c r="I131" s="103"/>
      <c r="J131" s="103"/>
      <c r="K131" s="106"/>
      <c r="L131" s="104"/>
      <c r="M131" s="104"/>
      <c r="N131" s="96"/>
      <c r="O131" s="96"/>
      <c r="P131" s="96"/>
      <c r="Q131" s="88"/>
      <c r="R131" s="106"/>
      <c r="S131" s="88"/>
      <c r="T131" s="104"/>
      <c r="U131" s="104"/>
      <c r="V131" s="107"/>
      <c r="W131" s="99"/>
      <c r="X131" s="99"/>
      <c r="Y131" s="99"/>
      <c r="Z131" s="90" t="s">
        <v>118</v>
      </c>
      <c r="AA131" s="99"/>
      <c r="AB131" s="99"/>
      <c r="AC131" s="99"/>
      <c r="AD131" s="96"/>
      <c r="AE131" s="96"/>
    </row>
    <row r="132" spans="1:31" x14ac:dyDescent="0.2">
      <c r="A132" s="97"/>
      <c r="B132" s="102"/>
      <c r="C132" s="101"/>
      <c r="D132" s="103"/>
      <c r="E132" s="103"/>
      <c r="F132" s="100" t="str">
        <f t="shared" si="2"/>
        <v/>
      </c>
      <c r="G132" s="84"/>
      <c r="H132" s="106"/>
      <c r="I132" s="103"/>
      <c r="J132" s="103"/>
      <c r="K132" s="106"/>
      <c r="L132" s="104"/>
      <c r="M132" s="104"/>
      <c r="N132" s="96"/>
      <c r="O132" s="96"/>
      <c r="P132" s="96"/>
      <c r="Q132" s="88"/>
      <c r="R132" s="106"/>
      <c r="S132" s="88"/>
      <c r="T132" s="104"/>
      <c r="U132" s="104"/>
      <c r="V132" s="107"/>
      <c r="W132" s="99"/>
      <c r="X132" s="99"/>
      <c r="Y132" s="99"/>
      <c r="Z132" s="90" t="s">
        <v>118</v>
      </c>
      <c r="AA132" s="99"/>
      <c r="AB132" s="99"/>
      <c r="AC132" s="99"/>
      <c r="AD132" s="96"/>
      <c r="AE132" s="96"/>
    </row>
    <row r="133" spans="1:31" x14ac:dyDescent="0.2">
      <c r="A133" s="97"/>
      <c r="B133" s="102"/>
      <c r="C133" s="101"/>
      <c r="D133" s="103"/>
      <c r="E133" s="103"/>
      <c r="F133" s="100" t="str">
        <f t="shared" si="2"/>
        <v/>
      </c>
      <c r="G133" s="84"/>
      <c r="H133" s="106"/>
      <c r="I133" s="103"/>
      <c r="J133" s="103"/>
      <c r="K133" s="106"/>
      <c r="L133" s="104"/>
      <c r="M133" s="104"/>
      <c r="N133" s="96"/>
      <c r="O133" s="96"/>
      <c r="P133" s="96"/>
      <c r="Q133" s="88"/>
      <c r="R133" s="106"/>
      <c r="S133" s="88"/>
      <c r="T133" s="104"/>
      <c r="U133" s="104"/>
      <c r="V133" s="107"/>
      <c r="W133" s="99"/>
      <c r="X133" s="99"/>
      <c r="Y133" s="99"/>
      <c r="Z133" s="90" t="s">
        <v>118</v>
      </c>
      <c r="AA133" s="99"/>
      <c r="AB133" s="99"/>
      <c r="AC133" s="99"/>
      <c r="AD133" s="96"/>
      <c r="AE133" s="96"/>
    </row>
    <row r="134" spans="1:31" x14ac:dyDescent="0.2">
      <c r="A134" s="97"/>
      <c r="B134" s="102"/>
      <c r="C134" s="101"/>
      <c r="D134" s="103"/>
      <c r="E134" s="103"/>
      <c r="F134" s="100" t="str">
        <f t="shared" si="2"/>
        <v/>
      </c>
      <c r="G134" s="84"/>
      <c r="H134" s="106"/>
      <c r="I134" s="103"/>
      <c r="J134" s="103"/>
      <c r="K134" s="106"/>
      <c r="L134" s="104"/>
      <c r="M134" s="104"/>
      <c r="N134" s="96"/>
      <c r="O134" s="96"/>
      <c r="P134" s="96"/>
      <c r="Q134" s="88"/>
      <c r="R134" s="106"/>
      <c r="S134" s="88"/>
      <c r="T134" s="104"/>
      <c r="U134" s="104"/>
      <c r="V134" s="107"/>
      <c r="W134" s="99"/>
      <c r="X134" s="99"/>
      <c r="Y134" s="99"/>
      <c r="Z134" s="90" t="s">
        <v>118</v>
      </c>
      <c r="AA134" s="99"/>
      <c r="AB134" s="99"/>
      <c r="AC134" s="99"/>
      <c r="AD134" s="96"/>
      <c r="AE134" s="96"/>
    </row>
    <row r="135" spans="1:31" x14ac:dyDescent="0.2">
      <c r="A135" s="97"/>
      <c r="B135" s="102"/>
      <c r="C135" s="101"/>
      <c r="D135" s="103"/>
      <c r="E135" s="103"/>
      <c r="F135" s="100" t="str">
        <f t="shared" si="2"/>
        <v/>
      </c>
      <c r="G135" s="84"/>
      <c r="H135" s="106"/>
      <c r="I135" s="103"/>
      <c r="J135" s="103"/>
      <c r="K135" s="106"/>
      <c r="L135" s="104"/>
      <c r="M135" s="104"/>
      <c r="N135" s="96"/>
      <c r="O135" s="96"/>
      <c r="P135" s="96"/>
      <c r="Q135" s="88"/>
      <c r="R135" s="106"/>
      <c r="S135" s="88"/>
      <c r="T135" s="104"/>
      <c r="U135" s="104"/>
      <c r="V135" s="107"/>
      <c r="W135" s="99"/>
      <c r="X135" s="99"/>
      <c r="Y135" s="99"/>
      <c r="Z135" s="90" t="s">
        <v>118</v>
      </c>
      <c r="AA135" s="99"/>
      <c r="AB135" s="99"/>
      <c r="AC135" s="99"/>
      <c r="AD135" s="96"/>
      <c r="AE135" s="96"/>
    </row>
    <row r="136" spans="1:31" x14ac:dyDescent="0.2">
      <c r="A136" s="97"/>
      <c r="B136" s="102"/>
      <c r="C136" s="101"/>
      <c r="D136" s="103"/>
      <c r="E136" s="103"/>
      <c r="F136" s="100" t="str">
        <f t="shared" si="2"/>
        <v/>
      </c>
      <c r="G136" s="84"/>
      <c r="H136" s="106"/>
      <c r="I136" s="103"/>
      <c r="J136" s="103"/>
      <c r="K136" s="106"/>
      <c r="L136" s="104"/>
      <c r="M136" s="104"/>
      <c r="N136" s="96"/>
      <c r="O136" s="96"/>
      <c r="P136" s="96"/>
      <c r="Q136" s="88"/>
      <c r="R136" s="106"/>
      <c r="S136" s="88"/>
      <c r="T136" s="104"/>
      <c r="U136" s="104"/>
      <c r="V136" s="107"/>
      <c r="W136" s="99"/>
      <c r="X136" s="99"/>
      <c r="Y136" s="99"/>
      <c r="Z136" s="90" t="s">
        <v>118</v>
      </c>
      <c r="AA136" s="99"/>
      <c r="AB136" s="99"/>
      <c r="AC136" s="99"/>
      <c r="AD136" s="96"/>
      <c r="AE136" s="96"/>
    </row>
    <row r="137" spans="1:31" x14ac:dyDescent="0.2">
      <c r="A137" s="97"/>
      <c r="B137" s="102"/>
      <c r="C137" s="101"/>
      <c r="D137" s="103"/>
      <c r="E137" s="103"/>
      <c r="F137" s="100" t="str">
        <f t="shared" si="2"/>
        <v/>
      </c>
      <c r="G137" s="84"/>
      <c r="H137" s="106"/>
      <c r="I137" s="103"/>
      <c r="J137" s="103"/>
      <c r="K137" s="106"/>
      <c r="L137" s="104"/>
      <c r="M137" s="104"/>
      <c r="N137" s="96"/>
      <c r="O137" s="96"/>
      <c r="P137" s="96"/>
      <c r="Q137" s="88"/>
      <c r="R137" s="106"/>
      <c r="S137" s="88"/>
      <c r="T137" s="104"/>
      <c r="U137" s="104"/>
      <c r="V137" s="107"/>
      <c r="W137" s="99"/>
      <c r="X137" s="99"/>
      <c r="Y137" s="99"/>
      <c r="Z137" s="90" t="s">
        <v>118</v>
      </c>
      <c r="AA137" s="99"/>
      <c r="AB137" s="99"/>
      <c r="AC137" s="99"/>
      <c r="AD137" s="96"/>
      <c r="AE137" s="96"/>
    </row>
    <row r="138" spans="1:31" x14ac:dyDescent="0.2">
      <c r="A138" s="97"/>
      <c r="B138" s="102"/>
      <c r="C138" s="101"/>
      <c r="D138" s="103"/>
      <c r="E138" s="103"/>
      <c r="F138" s="100" t="str">
        <f t="shared" si="2"/>
        <v/>
      </c>
      <c r="G138" s="84"/>
      <c r="H138" s="106"/>
      <c r="I138" s="103"/>
      <c r="J138" s="103"/>
      <c r="K138" s="106"/>
      <c r="L138" s="104"/>
      <c r="M138" s="104"/>
      <c r="N138" s="96"/>
      <c r="O138" s="96"/>
      <c r="P138" s="96"/>
      <c r="Q138" s="88"/>
      <c r="R138" s="106"/>
      <c r="S138" s="88"/>
      <c r="T138" s="104"/>
      <c r="U138" s="104"/>
      <c r="V138" s="107"/>
      <c r="W138" s="99"/>
      <c r="X138" s="99"/>
      <c r="Y138" s="99"/>
      <c r="Z138" s="90" t="s">
        <v>118</v>
      </c>
      <c r="AA138" s="99"/>
      <c r="AB138" s="99"/>
      <c r="AC138" s="99"/>
      <c r="AD138" s="96"/>
      <c r="AE138" s="96"/>
    </row>
    <row r="139" spans="1:31" x14ac:dyDescent="0.2">
      <c r="A139" s="97"/>
      <c r="B139" s="102"/>
      <c r="C139" s="101"/>
      <c r="D139" s="103"/>
      <c r="E139" s="103"/>
      <c r="F139" s="100" t="str">
        <f t="shared" si="2"/>
        <v/>
      </c>
      <c r="G139" s="84"/>
      <c r="H139" s="106"/>
      <c r="I139" s="103"/>
      <c r="J139" s="103"/>
      <c r="K139" s="106"/>
      <c r="L139" s="104"/>
      <c r="M139" s="104"/>
      <c r="N139" s="96"/>
      <c r="O139" s="96"/>
      <c r="P139" s="96"/>
      <c r="Q139" s="88"/>
      <c r="R139" s="106"/>
      <c r="S139" s="88"/>
      <c r="T139" s="104"/>
      <c r="U139" s="104"/>
      <c r="V139" s="107"/>
      <c r="W139" s="99"/>
      <c r="X139" s="99"/>
      <c r="Y139" s="99"/>
      <c r="Z139" s="90" t="s">
        <v>118</v>
      </c>
      <c r="AA139" s="99"/>
      <c r="AB139" s="99"/>
      <c r="AC139" s="99"/>
      <c r="AD139" s="96"/>
      <c r="AE139" s="96"/>
    </row>
    <row r="140" spans="1:31" x14ac:dyDescent="0.2">
      <c r="A140" s="97"/>
      <c r="B140" s="102"/>
      <c r="C140" s="101"/>
      <c r="D140" s="103"/>
      <c r="E140" s="103"/>
      <c r="F140" s="100" t="str">
        <f t="shared" si="2"/>
        <v/>
      </c>
      <c r="G140" s="84"/>
      <c r="H140" s="106"/>
      <c r="I140" s="103"/>
      <c r="J140" s="103"/>
      <c r="K140" s="106"/>
      <c r="L140" s="104"/>
      <c r="M140" s="104"/>
      <c r="N140" s="96"/>
      <c r="O140" s="96"/>
      <c r="P140" s="96"/>
      <c r="Q140" s="88"/>
      <c r="R140" s="106"/>
      <c r="S140" s="88"/>
      <c r="T140" s="104"/>
      <c r="U140" s="104"/>
      <c r="V140" s="107"/>
      <c r="W140" s="99"/>
      <c r="X140" s="99"/>
      <c r="Y140" s="99"/>
      <c r="Z140" s="90" t="s">
        <v>118</v>
      </c>
      <c r="AA140" s="99"/>
      <c r="AB140" s="99"/>
      <c r="AC140" s="99"/>
      <c r="AD140" s="96"/>
      <c r="AE140" s="96"/>
    </row>
    <row r="141" spans="1:31" x14ac:dyDescent="0.2">
      <c r="A141" s="97"/>
      <c r="B141" s="102"/>
      <c r="C141" s="101"/>
      <c r="D141" s="103"/>
      <c r="E141" s="103"/>
      <c r="F141" s="100" t="str">
        <f t="shared" si="2"/>
        <v/>
      </c>
      <c r="G141" s="84"/>
      <c r="H141" s="106"/>
      <c r="I141" s="103"/>
      <c r="J141" s="103"/>
      <c r="K141" s="106"/>
      <c r="L141" s="104"/>
      <c r="M141" s="104"/>
      <c r="N141" s="96"/>
      <c r="O141" s="96"/>
      <c r="P141" s="96"/>
      <c r="Q141" s="88"/>
      <c r="R141" s="106"/>
      <c r="S141" s="88"/>
      <c r="T141" s="104"/>
      <c r="U141" s="104"/>
      <c r="V141" s="107"/>
      <c r="W141" s="99"/>
      <c r="X141" s="99"/>
      <c r="Y141" s="99"/>
      <c r="Z141" s="90" t="s">
        <v>118</v>
      </c>
      <c r="AA141" s="99"/>
      <c r="AB141" s="99"/>
      <c r="AC141" s="99"/>
      <c r="AD141" s="96"/>
      <c r="AE141" s="96"/>
    </row>
    <row r="142" spans="1:31" x14ac:dyDescent="0.2">
      <c r="A142" s="97"/>
      <c r="B142" s="102"/>
      <c r="C142" s="101"/>
      <c r="D142" s="103"/>
      <c r="E142" s="103"/>
      <c r="F142" s="100" t="str">
        <f t="shared" si="2"/>
        <v/>
      </c>
      <c r="G142" s="84"/>
      <c r="H142" s="106"/>
      <c r="I142" s="103"/>
      <c r="J142" s="103"/>
      <c r="K142" s="106"/>
      <c r="L142" s="104"/>
      <c r="M142" s="104"/>
      <c r="N142" s="96"/>
      <c r="O142" s="96"/>
      <c r="P142" s="96"/>
      <c r="Q142" s="88"/>
      <c r="R142" s="106"/>
      <c r="S142" s="88"/>
      <c r="T142" s="104"/>
      <c r="U142" s="104"/>
      <c r="V142" s="107"/>
      <c r="W142" s="99"/>
      <c r="X142" s="99"/>
      <c r="Y142" s="99"/>
      <c r="Z142" s="90" t="s">
        <v>118</v>
      </c>
      <c r="AA142" s="99"/>
      <c r="AB142" s="99"/>
      <c r="AC142" s="99"/>
      <c r="AD142" s="96"/>
      <c r="AE142" s="96"/>
    </row>
    <row r="143" spans="1:31" x14ac:dyDescent="0.2">
      <c r="A143" s="97"/>
      <c r="B143" s="102"/>
      <c r="C143" s="101"/>
      <c r="D143" s="103"/>
      <c r="E143" s="103"/>
      <c r="F143" s="100" t="str">
        <f t="shared" si="2"/>
        <v/>
      </c>
      <c r="G143" s="84"/>
      <c r="H143" s="106"/>
      <c r="I143" s="103"/>
      <c r="J143" s="103"/>
      <c r="K143" s="106"/>
      <c r="L143" s="104"/>
      <c r="M143" s="104"/>
      <c r="N143" s="96"/>
      <c r="O143" s="96"/>
      <c r="P143" s="96"/>
      <c r="Q143" s="88"/>
      <c r="R143" s="106"/>
      <c r="S143" s="88"/>
      <c r="T143" s="104"/>
      <c r="U143" s="104"/>
      <c r="V143" s="107"/>
      <c r="W143" s="99"/>
      <c r="X143" s="99"/>
      <c r="Y143" s="99"/>
      <c r="Z143" s="90" t="s">
        <v>118</v>
      </c>
      <c r="AA143" s="99"/>
      <c r="AB143" s="99"/>
      <c r="AC143" s="99"/>
      <c r="AD143" s="96"/>
      <c r="AE143" s="96"/>
    </row>
    <row r="144" spans="1:31" x14ac:dyDescent="0.2">
      <c r="A144" s="97"/>
      <c r="B144" s="102"/>
      <c r="C144" s="101"/>
      <c r="D144" s="103"/>
      <c r="E144" s="103"/>
      <c r="F144" s="100" t="str">
        <f t="shared" si="2"/>
        <v/>
      </c>
      <c r="G144" s="84"/>
      <c r="H144" s="106"/>
      <c r="I144" s="103"/>
      <c r="J144" s="103"/>
      <c r="K144" s="106"/>
      <c r="L144" s="104"/>
      <c r="M144" s="104"/>
      <c r="N144" s="96"/>
      <c r="O144" s="96"/>
      <c r="P144" s="96"/>
      <c r="Q144" s="88"/>
      <c r="R144" s="106"/>
      <c r="S144" s="88"/>
      <c r="T144" s="104"/>
      <c r="U144" s="104"/>
      <c r="V144" s="107"/>
      <c r="W144" s="99"/>
      <c r="X144" s="99"/>
      <c r="Y144" s="99"/>
      <c r="Z144" s="90" t="s">
        <v>118</v>
      </c>
      <c r="AA144" s="99"/>
      <c r="AB144" s="99"/>
      <c r="AC144" s="99"/>
      <c r="AD144" s="96"/>
      <c r="AE144" s="96"/>
    </row>
    <row r="145" spans="1:31" x14ac:dyDescent="0.2">
      <c r="A145" s="97"/>
      <c r="B145" s="102"/>
      <c r="C145" s="101"/>
      <c r="D145" s="103"/>
      <c r="E145" s="103"/>
      <c r="F145" s="100" t="str">
        <f t="shared" si="2"/>
        <v/>
      </c>
      <c r="G145" s="84"/>
      <c r="H145" s="106"/>
      <c r="I145" s="103"/>
      <c r="J145" s="103"/>
      <c r="K145" s="106"/>
      <c r="L145" s="104"/>
      <c r="M145" s="104"/>
      <c r="N145" s="96"/>
      <c r="O145" s="96"/>
      <c r="P145" s="96"/>
      <c r="Q145" s="88"/>
      <c r="R145" s="106"/>
      <c r="S145" s="88"/>
      <c r="T145" s="104"/>
      <c r="U145" s="104"/>
      <c r="V145" s="107"/>
      <c r="W145" s="99"/>
      <c r="X145" s="99"/>
      <c r="Y145" s="99"/>
      <c r="Z145" s="90" t="s">
        <v>118</v>
      </c>
      <c r="AA145" s="99"/>
      <c r="AB145" s="99"/>
      <c r="AC145" s="99"/>
      <c r="AD145" s="96"/>
      <c r="AE145" s="96"/>
    </row>
    <row r="146" spans="1:31" x14ac:dyDescent="0.2">
      <c r="A146" s="97"/>
      <c r="B146" s="102"/>
      <c r="C146" s="101"/>
      <c r="D146" s="103"/>
      <c r="E146" s="103"/>
      <c r="F146" s="100" t="str">
        <f t="shared" si="2"/>
        <v/>
      </c>
      <c r="G146" s="84"/>
      <c r="H146" s="106"/>
      <c r="I146" s="103"/>
      <c r="J146" s="103"/>
      <c r="K146" s="106"/>
      <c r="L146" s="104"/>
      <c r="M146" s="104"/>
      <c r="N146" s="96"/>
      <c r="O146" s="96"/>
      <c r="P146" s="96"/>
      <c r="Q146" s="88"/>
      <c r="R146" s="106"/>
      <c r="S146" s="88"/>
      <c r="T146" s="104"/>
      <c r="U146" s="104"/>
      <c r="V146" s="107"/>
      <c r="W146" s="99"/>
      <c r="X146" s="99"/>
      <c r="Y146" s="99"/>
      <c r="Z146" s="90" t="s">
        <v>118</v>
      </c>
      <c r="AA146" s="99"/>
      <c r="AB146" s="99"/>
      <c r="AC146" s="99"/>
      <c r="AD146" s="96"/>
      <c r="AE146" s="96"/>
    </row>
    <row r="147" spans="1:31" x14ac:dyDescent="0.2">
      <c r="A147" s="97"/>
      <c r="B147" s="102"/>
      <c r="C147" s="101"/>
      <c r="D147" s="103"/>
      <c r="E147" s="103"/>
      <c r="F147" s="100" t="str">
        <f t="shared" si="2"/>
        <v/>
      </c>
      <c r="G147" s="84"/>
      <c r="H147" s="106"/>
      <c r="I147" s="103"/>
      <c r="J147" s="103"/>
      <c r="K147" s="106"/>
      <c r="L147" s="104"/>
      <c r="M147" s="104"/>
      <c r="N147" s="96"/>
      <c r="O147" s="96"/>
      <c r="P147" s="96"/>
      <c r="Q147" s="88"/>
      <c r="R147" s="106"/>
      <c r="S147" s="88"/>
      <c r="T147" s="104"/>
      <c r="U147" s="104"/>
      <c r="V147" s="107"/>
      <c r="W147" s="99"/>
      <c r="X147" s="99"/>
      <c r="Y147" s="99"/>
      <c r="Z147" s="90" t="s">
        <v>118</v>
      </c>
      <c r="AA147" s="99"/>
      <c r="AB147" s="99"/>
      <c r="AC147" s="99"/>
      <c r="AD147" s="96"/>
      <c r="AE147" s="96"/>
    </row>
    <row r="148" spans="1:31" x14ac:dyDescent="0.2">
      <c r="A148" s="97"/>
      <c r="B148" s="102"/>
      <c r="C148" s="101"/>
      <c r="D148" s="103"/>
      <c r="E148" s="103"/>
      <c r="F148" s="100" t="str">
        <f t="shared" si="2"/>
        <v/>
      </c>
      <c r="G148" s="84"/>
      <c r="H148" s="106"/>
      <c r="I148" s="103"/>
      <c r="J148" s="103"/>
      <c r="K148" s="106"/>
      <c r="L148" s="104"/>
      <c r="M148" s="104"/>
      <c r="N148" s="96"/>
      <c r="O148" s="96"/>
      <c r="P148" s="96"/>
      <c r="Q148" s="88"/>
      <c r="R148" s="106"/>
      <c r="S148" s="88"/>
      <c r="T148" s="104"/>
      <c r="U148" s="104"/>
      <c r="V148" s="107"/>
      <c r="W148" s="99"/>
      <c r="X148" s="99"/>
      <c r="Y148" s="99"/>
      <c r="Z148" s="90" t="s">
        <v>118</v>
      </c>
      <c r="AA148" s="99"/>
      <c r="AB148" s="99"/>
      <c r="AC148" s="99"/>
      <c r="AD148" s="96"/>
      <c r="AE148" s="96"/>
    </row>
    <row r="149" spans="1:31" x14ac:dyDescent="0.2">
      <c r="A149" s="97"/>
      <c r="B149" s="102"/>
      <c r="C149" s="101"/>
      <c r="D149" s="103"/>
      <c r="E149" s="103"/>
      <c r="F149" s="100" t="str">
        <f t="shared" si="2"/>
        <v/>
      </c>
      <c r="G149" s="84"/>
      <c r="H149" s="106"/>
      <c r="I149" s="103"/>
      <c r="J149" s="103"/>
      <c r="K149" s="106"/>
      <c r="L149" s="104"/>
      <c r="M149" s="104"/>
      <c r="N149" s="96"/>
      <c r="O149" s="96"/>
      <c r="P149" s="96"/>
      <c r="Q149" s="88"/>
      <c r="R149" s="106"/>
      <c r="S149" s="88"/>
      <c r="T149" s="104"/>
      <c r="U149" s="104"/>
      <c r="V149" s="107"/>
      <c r="W149" s="99"/>
      <c r="X149" s="99"/>
      <c r="Y149" s="99"/>
      <c r="Z149" s="90" t="s">
        <v>118</v>
      </c>
      <c r="AA149" s="99"/>
      <c r="AB149" s="99"/>
      <c r="AC149" s="99"/>
      <c r="AD149" s="96"/>
      <c r="AE149" s="96"/>
    </row>
    <row r="150" spans="1:31" x14ac:dyDescent="0.2">
      <c r="A150" s="97"/>
      <c r="B150" s="102"/>
      <c r="C150" s="101"/>
      <c r="D150" s="103"/>
      <c r="E150" s="103"/>
      <c r="F150" s="100" t="str">
        <f t="shared" si="2"/>
        <v/>
      </c>
      <c r="G150" s="84"/>
      <c r="H150" s="106"/>
      <c r="I150" s="103"/>
      <c r="J150" s="103"/>
      <c r="K150" s="106"/>
      <c r="L150" s="104"/>
      <c r="M150" s="104"/>
      <c r="N150" s="96"/>
      <c r="O150" s="96"/>
      <c r="P150" s="96"/>
      <c r="Q150" s="88"/>
      <c r="R150" s="106"/>
      <c r="S150" s="88"/>
      <c r="T150" s="104"/>
      <c r="U150" s="104"/>
      <c r="V150" s="107"/>
      <c r="W150" s="99"/>
      <c r="X150" s="99"/>
      <c r="Y150" s="99"/>
      <c r="Z150" s="90" t="s">
        <v>118</v>
      </c>
      <c r="AA150" s="99"/>
      <c r="AB150" s="99"/>
      <c r="AC150" s="99"/>
      <c r="AD150" s="96"/>
      <c r="AE150" s="96"/>
    </row>
    <row r="151" spans="1:31" x14ac:dyDescent="0.2">
      <c r="A151" s="97"/>
      <c r="B151" s="102"/>
      <c r="C151" s="101"/>
      <c r="D151" s="103"/>
      <c r="E151" s="103"/>
      <c r="F151" s="100" t="str">
        <f t="shared" si="2"/>
        <v/>
      </c>
      <c r="G151" s="84"/>
      <c r="H151" s="106"/>
      <c r="I151" s="103"/>
      <c r="J151" s="103"/>
      <c r="K151" s="106"/>
      <c r="L151" s="104"/>
      <c r="M151" s="104"/>
      <c r="N151" s="96"/>
      <c r="O151" s="96"/>
      <c r="P151" s="96"/>
      <c r="Q151" s="88"/>
      <c r="R151" s="106"/>
      <c r="S151" s="88"/>
      <c r="T151" s="104"/>
      <c r="U151" s="104"/>
      <c r="V151" s="107"/>
      <c r="W151" s="99"/>
      <c r="X151" s="99"/>
      <c r="Y151" s="99"/>
      <c r="Z151" s="90" t="s">
        <v>118</v>
      </c>
      <c r="AA151" s="99"/>
      <c r="AB151" s="99"/>
      <c r="AC151" s="99"/>
      <c r="AD151" s="96"/>
      <c r="AE151" s="96"/>
    </row>
    <row r="152" spans="1:31" x14ac:dyDescent="0.2">
      <c r="A152" s="97"/>
      <c r="B152" s="102"/>
      <c r="C152" s="101"/>
      <c r="D152" s="103"/>
      <c r="E152" s="103"/>
      <c r="F152" s="100" t="str">
        <f t="shared" si="2"/>
        <v/>
      </c>
      <c r="G152" s="84"/>
      <c r="H152" s="106"/>
      <c r="I152" s="103"/>
      <c r="J152" s="103"/>
      <c r="K152" s="106"/>
      <c r="L152" s="104"/>
      <c r="M152" s="104"/>
      <c r="N152" s="96"/>
      <c r="O152" s="96"/>
      <c r="P152" s="96"/>
      <c r="Q152" s="88"/>
      <c r="R152" s="106"/>
      <c r="S152" s="88"/>
      <c r="T152" s="104"/>
      <c r="U152" s="104"/>
      <c r="V152" s="107"/>
      <c r="W152" s="99"/>
      <c r="X152" s="99"/>
      <c r="Y152" s="99"/>
      <c r="Z152" s="90" t="s">
        <v>118</v>
      </c>
      <c r="AA152" s="99"/>
      <c r="AB152" s="99"/>
      <c r="AC152" s="99"/>
      <c r="AD152" s="96"/>
      <c r="AE152" s="96"/>
    </row>
    <row r="153" spans="1:31" x14ac:dyDescent="0.2">
      <c r="A153" s="97"/>
      <c r="B153" s="102"/>
      <c r="C153" s="101"/>
      <c r="D153" s="103"/>
      <c r="E153" s="103"/>
      <c r="F153" s="100" t="str">
        <f t="shared" si="2"/>
        <v/>
      </c>
      <c r="G153" s="84"/>
      <c r="H153" s="106"/>
      <c r="I153" s="103"/>
      <c r="J153" s="103"/>
      <c r="K153" s="106"/>
      <c r="L153" s="104"/>
      <c r="M153" s="104"/>
      <c r="N153" s="96"/>
      <c r="O153" s="96"/>
      <c r="P153" s="96"/>
      <c r="Q153" s="88"/>
      <c r="R153" s="106"/>
      <c r="S153" s="88"/>
      <c r="T153" s="104"/>
      <c r="U153" s="104"/>
      <c r="V153" s="107"/>
      <c r="W153" s="99"/>
      <c r="X153" s="99"/>
      <c r="Y153" s="99"/>
      <c r="Z153" s="90" t="s">
        <v>118</v>
      </c>
      <c r="AA153" s="99"/>
      <c r="AB153" s="99"/>
      <c r="AC153" s="99"/>
      <c r="AD153" s="96"/>
      <c r="AE153" s="96"/>
    </row>
    <row r="154" spans="1:31" x14ac:dyDescent="0.2">
      <c r="A154" s="97"/>
      <c r="B154" s="102"/>
      <c r="C154" s="101"/>
      <c r="D154" s="103"/>
      <c r="E154" s="103"/>
      <c r="F154" s="100" t="str">
        <f t="shared" si="2"/>
        <v/>
      </c>
      <c r="G154" s="84"/>
      <c r="H154" s="106"/>
      <c r="I154" s="103"/>
      <c r="J154" s="103"/>
      <c r="K154" s="106"/>
      <c r="L154" s="104"/>
      <c r="M154" s="104"/>
      <c r="N154" s="96"/>
      <c r="O154" s="96"/>
      <c r="P154" s="96"/>
      <c r="Q154" s="88"/>
      <c r="R154" s="106"/>
      <c r="S154" s="88"/>
      <c r="T154" s="104"/>
      <c r="U154" s="104"/>
      <c r="V154" s="107"/>
      <c r="W154" s="99"/>
      <c r="X154" s="99"/>
      <c r="Y154" s="99"/>
      <c r="Z154" s="90" t="s">
        <v>118</v>
      </c>
      <c r="AA154" s="99"/>
      <c r="AB154" s="99"/>
      <c r="AC154" s="99"/>
      <c r="AD154" s="96"/>
      <c r="AE154" s="96"/>
    </row>
    <row r="155" spans="1:31" x14ac:dyDescent="0.2">
      <c r="A155" s="97"/>
      <c r="B155" s="102"/>
      <c r="C155" s="101"/>
      <c r="D155" s="103"/>
      <c r="E155" s="103"/>
      <c r="F155" s="100" t="str">
        <f t="shared" si="2"/>
        <v/>
      </c>
      <c r="G155" s="84"/>
      <c r="H155" s="106"/>
      <c r="I155" s="103"/>
      <c r="J155" s="103"/>
      <c r="K155" s="106"/>
      <c r="L155" s="104"/>
      <c r="M155" s="104"/>
      <c r="N155" s="96"/>
      <c r="O155" s="96"/>
      <c r="P155" s="96"/>
      <c r="Q155" s="88"/>
      <c r="R155" s="106"/>
      <c r="S155" s="88"/>
      <c r="T155" s="104"/>
      <c r="U155" s="104"/>
      <c r="V155" s="107"/>
      <c r="W155" s="99"/>
      <c r="X155" s="99"/>
      <c r="Y155" s="99"/>
      <c r="Z155" s="90" t="s">
        <v>118</v>
      </c>
      <c r="AA155" s="99"/>
      <c r="AB155" s="99"/>
      <c r="AC155" s="99"/>
      <c r="AD155" s="96"/>
      <c r="AE155" s="96"/>
    </row>
    <row r="156" spans="1:31" x14ac:dyDescent="0.2">
      <c r="A156" s="97"/>
      <c r="B156" s="102"/>
      <c r="C156" s="101"/>
      <c r="D156" s="103"/>
      <c r="E156" s="103"/>
      <c r="F156" s="100" t="str">
        <f t="shared" si="2"/>
        <v/>
      </c>
      <c r="G156" s="84"/>
      <c r="H156" s="106"/>
      <c r="I156" s="103"/>
      <c r="J156" s="103"/>
      <c r="K156" s="106"/>
      <c r="L156" s="104"/>
      <c r="M156" s="104"/>
      <c r="N156" s="96"/>
      <c r="O156" s="96"/>
      <c r="P156" s="96"/>
      <c r="Q156" s="88"/>
      <c r="R156" s="106"/>
      <c r="S156" s="88"/>
      <c r="T156" s="104"/>
      <c r="U156" s="104"/>
      <c r="V156" s="107"/>
      <c r="W156" s="99"/>
      <c r="X156" s="99"/>
      <c r="Y156" s="99"/>
      <c r="Z156" s="90" t="s">
        <v>118</v>
      </c>
      <c r="AA156" s="99"/>
      <c r="AB156" s="99"/>
      <c r="AC156" s="99"/>
      <c r="AD156" s="96"/>
      <c r="AE156" s="96"/>
    </row>
    <row r="157" spans="1:31" x14ac:dyDescent="0.2">
      <c r="A157" s="97"/>
      <c r="B157" s="102"/>
      <c r="C157" s="101"/>
      <c r="D157" s="103"/>
      <c r="E157" s="103"/>
      <c r="F157" s="100" t="str">
        <f t="shared" si="2"/>
        <v/>
      </c>
      <c r="G157" s="84"/>
      <c r="H157" s="106"/>
      <c r="I157" s="103"/>
      <c r="J157" s="103"/>
      <c r="K157" s="106"/>
      <c r="L157" s="104"/>
      <c r="M157" s="104"/>
      <c r="N157" s="96"/>
      <c r="O157" s="96"/>
      <c r="P157" s="96"/>
      <c r="Q157" s="88"/>
      <c r="R157" s="106"/>
      <c r="S157" s="88"/>
      <c r="T157" s="104"/>
      <c r="U157" s="104"/>
      <c r="V157" s="107"/>
      <c r="W157" s="99"/>
      <c r="X157" s="99"/>
      <c r="Y157" s="99"/>
      <c r="Z157" s="90" t="s">
        <v>118</v>
      </c>
      <c r="AA157" s="99"/>
      <c r="AB157" s="99"/>
      <c r="AC157" s="99"/>
      <c r="AD157" s="96"/>
      <c r="AE157" s="96"/>
    </row>
    <row r="158" spans="1:31" x14ac:dyDescent="0.2">
      <c r="A158" s="97"/>
      <c r="B158" s="102"/>
      <c r="C158" s="101"/>
      <c r="D158" s="103"/>
      <c r="E158" s="103"/>
      <c r="F158" s="100" t="str">
        <f t="shared" si="2"/>
        <v/>
      </c>
      <c r="G158" s="84"/>
      <c r="H158" s="106"/>
      <c r="I158" s="103"/>
      <c r="J158" s="103"/>
      <c r="K158" s="106"/>
      <c r="L158" s="104"/>
      <c r="M158" s="104"/>
      <c r="N158" s="96"/>
      <c r="O158" s="96"/>
      <c r="P158" s="96"/>
      <c r="Q158" s="88"/>
      <c r="R158" s="106"/>
      <c r="S158" s="88"/>
      <c r="T158" s="104"/>
      <c r="U158" s="104"/>
      <c r="V158" s="107"/>
      <c r="W158" s="99"/>
      <c r="X158" s="99"/>
      <c r="Y158" s="99"/>
      <c r="Z158" s="90" t="s">
        <v>118</v>
      </c>
      <c r="AA158" s="99"/>
      <c r="AB158" s="99"/>
      <c r="AC158" s="99"/>
      <c r="AD158" s="96"/>
      <c r="AE158" s="96"/>
    </row>
    <row r="159" spans="1:31" x14ac:dyDescent="0.2">
      <c r="A159" s="97"/>
      <c r="B159" s="102"/>
      <c r="C159" s="101"/>
      <c r="D159" s="103"/>
      <c r="E159" s="103"/>
      <c r="F159" s="100" t="str">
        <f t="shared" si="2"/>
        <v/>
      </c>
      <c r="G159" s="84"/>
      <c r="H159" s="106"/>
      <c r="I159" s="103"/>
      <c r="J159" s="103"/>
      <c r="K159" s="106"/>
      <c r="L159" s="104"/>
      <c r="M159" s="104"/>
      <c r="N159" s="96"/>
      <c r="O159" s="96"/>
      <c r="P159" s="96"/>
      <c r="Q159" s="88"/>
      <c r="R159" s="106"/>
      <c r="S159" s="88"/>
      <c r="T159" s="104"/>
      <c r="U159" s="104"/>
      <c r="V159" s="107"/>
      <c r="W159" s="99"/>
      <c r="X159" s="99"/>
      <c r="Y159" s="99"/>
      <c r="Z159" s="90" t="s">
        <v>118</v>
      </c>
      <c r="AA159" s="99"/>
      <c r="AB159" s="99"/>
      <c r="AC159" s="99"/>
      <c r="AD159" s="96"/>
      <c r="AE159" s="96"/>
    </row>
  </sheetData>
  <mergeCells count="13">
    <mergeCell ref="W12:AC12"/>
    <mergeCell ref="L9:L10"/>
    <mergeCell ref="K9:K10"/>
    <mergeCell ref="J9:J10"/>
    <mergeCell ref="B2:B6"/>
    <mergeCell ref="T12:V12"/>
    <mergeCell ref="I7:I8"/>
    <mergeCell ref="J7:J8"/>
    <mergeCell ref="K7:K8"/>
    <mergeCell ref="L7:L8"/>
    <mergeCell ref="G12:H12"/>
    <mergeCell ref="G3:H4"/>
    <mergeCell ref="I9:I10"/>
  </mergeCells>
  <phoneticPr fontId="47" type="noConversion"/>
  <dataValidations count="5">
    <dataValidation type="list" allowBlank="1" showInputMessage="1" showErrorMessage="1" sqref="S13:S17">
      <formula1>"1-Short Grass, 2-Timber, 3-Tall Grass, 4-Chapperal, 5-Brush, 6-Dormant Brush, 7-Southern Rough, 8-Closed Timber Liter, 9-Hardwood Liter, 10-Timber, 11-Light Logging Slash, 12-Medium Logging Slash, 13-Heavy Logging Slash"</formula1>
    </dataValidation>
    <dataValidation type="list" allowBlank="1" showInputMessage="1" showErrorMessage="1" sqref="R18:R159">
      <formula1>"TY5,TY4,TY3,TY2,TY1,NIMO"</formula1>
    </dataValidation>
    <dataValidation type="list" allowBlank="1" showInputMessage="1" showErrorMessage="1" sqref="S18:S159">
      <formula1>"1-Short Grass, 2-Open Timber, 3-Tall Grass, 4-Chapperal, 5-Brush, 6-Dormant Brush, 7-Southern Rough, 8-Closed Timber Liter, 9-Hardwood Liter, 10-Timber, 11-Light Logging Slash, 12-Medium Logging Slash, 13-Heavy Logging Slash"</formula1>
    </dataValidation>
    <dataValidation type="list" allowBlank="1" showInputMessage="1" showErrorMessage="1" sqref="AD13:AE159">
      <formula1>"Yes, No"</formula1>
    </dataValidation>
    <dataValidation type="list" allowBlank="1" showInputMessage="1" showErrorMessage="1" sqref="G13:G159">
      <formula1>"D1,D2,D3,D4,D6,D7"</formula1>
    </dataValidation>
  </dataValidations>
  <pageMargins left="0.75" right="0.75" top="1" bottom="1" header="0.5" footer="0.5"/>
  <pageSetup orientation="portrait" r:id="rId1"/>
  <headerFooter alignWithMargins="0"/>
  <ignoredErrors>
    <ignoredError sqref="Y19 AA19:AC19"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E201"/>
  <sheetViews>
    <sheetView topLeftCell="A7" workbookViewId="0">
      <pane xSplit="4" topLeftCell="E1" activePane="topRight" state="frozen"/>
      <selection activeCell="S41" sqref="S41"/>
      <selection pane="topRight" activeCell="O16" sqref="O16"/>
    </sheetView>
  </sheetViews>
  <sheetFormatPr defaultRowHeight="12.75" x14ac:dyDescent="0.2"/>
  <cols>
    <col min="1" max="1" width="10.42578125" customWidth="1"/>
    <col min="2" max="2" width="27.7109375" customWidth="1"/>
    <col min="3" max="3" width="17.140625" customWidth="1"/>
    <col min="6" max="6" width="20.7109375" customWidth="1"/>
    <col min="7" max="7" width="9.140625" style="285"/>
    <col min="17" max="17" width="22.85546875" bestFit="1" customWidth="1"/>
  </cols>
  <sheetData>
    <row r="1" spans="1:31" ht="15.75" customHeight="1" thickBot="1" x14ac:dyDescent="0.25">
      <c r="A1" s="114"/>
      <c r="B1" s="114"/>
      <c r="C1" s="563"/>
      <c r="D1" s="41"/>
      <c r="E1" s="37"/>
      <c r="F1" s="37"/>
      <c r="G1" s="288"/>
      <c r="H1" s="115"/>
      <c r="I1" s="37"/>
      <c r="J1" s="41"/>
      <c r="K1" s="44"/>
      <c r="L1" s="44"/>
      <c r="M1" s="44"/>
      <c r="N1" s="38"/>
      <c r="O1" s="150"/>
      <c r="P1" s="41"/>
      <c r="Q1" s="117"/>
      <c r="R1" s="45"/>
      <c r="S1" s="45"/>
      <c r="T1" s="45"/>
      <c r="U1" s="45"/>
      <c r="V1" s="45"/>
      <c r="W1" s="46"/>
      <c r="X1" s="46"/>
      <c r="Y1" s="36"/>
      <c r="Z1" s="118"/>
      <c r="AA1" s="36"/>
      <c r="AB1" s="37"/>
      <c r="AD1" s="151"/>
      <c r="AE1" s="119"/>
    </row>
    <row r="2" spans="1:31" ht="15.75" customHeight="1" thickTop="1" x14ac:dyDescent="0.2">
      <c r="A2" s="114"/>
      <c r="B2" s="833" t="s">
        <v>95</v>
      </c>
      <c r="C2" s="59"/>
      <c r="G2" s="289"/>
      <c r="H2" s="115"/>
      <c r="I2" s="37"/>
      <c r="J2" s="41"/>
      <c r="K2" s="44"/>
      <c r="L2" s="44"/>
      <c r="M2" s="44"/>
      <c r="N2" s="38"/>
      <c r="O2" s="150"/>
      <c r="P2" s="41"/>
      <c r="Q2" s="117"/>
      <c r="R2" s="45"/>
      <c r="S2" s="45"/>
      <c r="T2" s="45"/>
      <c r="U2" s="45"/>
      <c r="V2" s="45"/>
      <c r="W2" s="46"/>
      <c r="X2" s="46"/>
      <c r="Y2" s="36"/>
      <c r="Z2" s="118"/>
      <c r="AA2" s="36"/>
      <c r="AB2" s="37"/>
      <c r="AD2" s="151"/>
      <c r="AE2" s="119"/>
    </row>
    <row r="3" spans="1:31" ht="15.75" customHeight="1" x14ac:dyDescent="0.2">
      <c r="A3" s="114"/>
      <c r="B3" s="834"/>
      <c r="C3" s="62"/>
      <c r="G3" s="289"/>
      <c r="H3" s="115"/>
      <c r="I3" s="37"/>
      <c r="J3" s="37"/>
      <c r="K3" s="34"/>
      <c r="L3" s="34"/>
      <c r="M3" s="34"/>
      <c r="N3" s="38"/>
      <c r="O3" s="150"/>
      <c r="P3" s="41"/>
      <c r="Q3" s="117"/>
      <c r="R3" s="45"/>
      <c r="S3" s="45"/>
      <c r="T3" s="45"/>
      <c r="U3" s="45"/>
      <c r="V3" s="45"/>
      <c r="W3" s="46"/>
      <c r="X3" s="46"/>
      <c r="Y3" s="36"/>
      <c r="Z3" s="118"/>
      <c r="AA3" s="36"/>
      <c r="AB3" s="37"/>
      <c r="AD3" s="151"/>
      <c r="AE3" s="119"/>
    </row>
    <row r="4" spans="1:31" ht="15.75" customHeight="1" x14ac:dyDescent="0.2">
      <c r="A4" s="114"/>
      <c r="B4" s="834"/>
      <c r="C4" s="62"/>
      <c r="G4" s="289"/>
      <c r="H4" s="115"/>
      <c r="I4" s="37"/>
      <c r="J4" s="37"/>
      <c r="K4" s="34"/>
      <c r="L4" s="34"/>
      <c r="M4" s="34"/>
      <c r="N4" s="38"/>
      <c r="O4" s="150"/>
      <c r="P4" s="41"/>
      <c r="Q4" s="117"/>
      <c r="R4" s="45"/>
      <c r="S4" s="45"/>
      <c r="T4" s="45"/>
      <c r="U4" s="45"/>
      <c r="V4" s="45"/>
      <c r="W4" s="46"/>
      <c r="X4" s="46"/>
      <c r="Y4" s="36"/>
      <c r="Z4" s="118"/>
      <c r="AA4" s="36"/>
      <c r="AB4" s="37"/>
      <c r="AD4" s="151"/>
      <c r="AE4" s="119"/>
    </row>
    <row r="5" spans="1:31" ht="15.75" customHeight="1" x14ac:dyDescent="0.2">
      <c r="A5" s="114"/>
      <c r="B5" s="834"/>
      <c r="C5" s="59"/>
      <c r="G5" s="289"/>
      <c r="H5" s="115"/>
      <c r="I5" s="37"/>
      <c r="J5" s="37"/>
      <c r="K5" s="34"/>
      <c r="L5" s="34"/>
      <c r="M5" s="34"/>
      <c r="N5" s="38"/>
      <c r="O5" s="150"/>
      <c r="P5" s="41"/>
      <c r="Q5" s="117"/>
      <c r="R5" s="45"/>
      <c r="S5" s="45"/>
      <c r="T5" s="45"/>
      <c r="U5" s="45"/>
      <c r="V5" s="45"/>
      <c r="W5" s="46"/>
      <c r="X5" s="46"/>
      <c r="Y5" s="36"/>
      <c r="Z5" s="118"/>
      <c r="AA5" s="36"/>
      <c r="AB5" s="37"/>
      <c r="AD5" s="151"/>
      <c r="AE5" s="119"/>
    </row>
    <row r="6" spans="1:31" ht="15.75" customHeight="1" thickBot="1" x14ac:dyDescent="0.25">
      <c r="A6" s="31"/>
      <c r="B6" s="835"/>
      <c r="C6" s="59"/>
      <c r="D6" s="150"/>
      <c r="E6" s="32"/>
      <c r="F6" s="32"/>
      <c r="G6" s="289"/>
      <c r="H6" s="115"/>
      <c r="I6" s="152"/>
      <c r="J6" s="152"/>
      <c r="K6" s="150"/>
      <c r="L6" s="150"/>
      <c r="M6" s="150"/>
      <c r="N6" s="38"/>
      <c r="O6" s="150"/>
      <c r="P6" s="41"/>
      <c r="Q6" s="117"/>
      <c r="R6" s="45"/>
      <c r="S6" s="45"/>
      <c r="T6" s="45"/>
      <c r="U6" s="45"/>
      <c r="V6" s="45"/>
      <c r="W6" s="46"/>
      <c r="X6" s="46"/>
      <c r="Y6" s="36"/>
      <c r="Z6" s="118"/>
      <c r="AA6" s="36"/>
      <c r="AB6" s="37"/>
      <c r="AD6" s="151"/>
      <c r="AE6" s="119"/>
    </row>
    <row r="7" spans="1:31" ht="15.75" customHeight="1" thickTop="1" thickBot="1" x14ac:dyDescent="0.25">
      <c r="A7" s="31"/>
      <c r="B7" s="365"/>
      <c r="C7" s="59"/>
      <c r="D7" s="150"/>
      <c r="E7" s="32"/>
      <c r="F7" s="32"/>
      <c r="G7" s="289"/>
      <c r="H7" s="115"/>
      <c r="I7" s="152"/>
      <c r="J7" s="152"/>
      <c r="K7" s="150"/>
      <c r="L7" s="150"/>
      <c r="M7" s="150"/>
      <c r="N7" s="38"/>
      <c r="O7" s="150"/>
      <c r="P7" s="41"/>
      <c r="Q7" s="117"/>
      <c r="R7" s="45"/>
      <c r="S7" s="45"/>
      <c r="T7" s="45"/>
      <c r="U7" s="45"/>
      <c r="V7" s="45"/>
      <c r="W7" s="46"/>
      <c r="X7" s="46"/>
      <c r="Y7" s="36"/>
      <c r="Z7" s="118"/>
      <c r="AA7" s="36"/>
      <c r="AB7" s="37"/>
      <c r="AD7" s="151"/>
      <c r="AE7" s="119"/>
    </row>
    <row r="8" spans="1:31" ht="15.75" customHeight="1" thickTop="1" thickBot="1" x14ac:dyDescent="0.25">
      <c r="A8" s="31"/>
      <c r="B8" s="366"/>
      <c r="C8" s="62"/>
      <c r="D8" s="150"/>
      <c r="E8" s="32"/>
      <c r="F8" s="32"/>
      <c r="G8" s="836" t="s">
        <v>76</v>
      </c>
      <c r="H8" s="838" t="s">
        <v>77</v>
      </c>
      <c r="I8" s="840" t="s">
        <v>78</v>
      </c>
      <c r="J8" s="843" t="s">
        <v>79</v>
      </c>
      <c r="K8" s="150"/>
      <c r="L8" s="150"/>
      <c r="M8" s="150"/>
      <c r="N8" s="38"/>
      <c r="O8" s="150"/>
      <c r="P8" s="41"/>
      <c r="Q8" s="117"/>
      <c r="R8" s="45"/>
      <c r="S8" s="45"/>
      <c r="T8" s="45"/>
      <c r="U8" s="45"/>
      <c r="V8" s="45"/>
      <c r="W8" s="46"/>
      <c r="X8" s="46"/>
      <c r="Y8" s="36"/>
      <c r="Z8" s="118"/>
      <c r="AA8" s="36"/>
      <c r="AB8" s="37"/>
      <c r="AD8" s="151"/>
      <c r="AE8" s="119"/>
    </row>
    <row r="9" spans="1:31" ht="15.75" customHeight="1" thickTop="1" thickBot="1" x14ac:dyDescent="0.25">
      <c r="A9" s="310"/>
      <c r="B9" s="576" t="s">
        <v>59</v>
      </c>
      <c r="C9" s="62"/>
      <c r="D9" s="150"/>
      <c r="E9" s="32"/>
      <c r="F9" s="32"/>
      <c r="G9" s="837"/>
      <c r="H9" s="839"/>
      <c r="I9" s="841"/>
      <c r="J9" s="844"/>
      <c r="K9" s="150"/>
      <c r="L9" s="150"/>
      <c r="M9" s="150"/>
      <c r="N9" s="38"/>
      <c r="O9" s="150"/>
      <c r="P9" s="41"/>
      <c r="Q9" s="117"/>
      <c r="R9" s="45"/>
      <c r="S9" s="45"/>
      <c r="T9" s="45"/>
      <c r="U9" s="45"/>
      <c r="V9" s="45"/>
      <c r="W9" s="46"/>
      <c r="X9" s="46"/>
      <c r="Y9" s="36"/>
      <c r="Z9" s="118"/>
      <c r="AA9" s="36"/>
      <c r="AB9" s="37"/>
      <c r="AD9" s="151"/>
      <c r="AE9" s="119"/>
    </row>
    <row r="10" spans="1:31" ht="15.75" customHeight="1" thickTop="1" thickBot="1" x14ac:dyDescent="0.25">
      <c r="A10" s="311"/>
      <c r="B10" s="577" t="s">
        <v>60</v>
      </c>
      <c r="C10" s="62"/>
      <c r="D10" s="150"/>
      <c r="E10" s="32"/>
      <c r="F10" s="32"/>
      <c r="G10" s="852">
        <f>SUM(G15:G48)</f>
        <v>9</v>
      </c>
      <c r="H10" s="854">
        <f>SUM(H15:H48)</f>
        <v>0.89999999999999991</v>
      </c>
      <c r="I10" s="852">
        <f>SUM(I15:I48)</f>
        <v>13</v>
      </c>
      <c r="J10" s="854">
        <f>SUM(J15:J48)</f>
        <v>20814.299999999992</v>
      </c>
      <c r="K10" s="150"/>
      <c r="L10" s="150"/>
      <c r="M10" s="150"/>
      <c r="N10" s="38"/>
      <c r="O10" s="150"/>
      <c r="P10" s="41"/>
      <c r="Q10" s="117"/>
      <c r="R10" s="45"/>
      <c r="S10" s="45"/>
      <c r="T10" s="45"/>
      <c r="U10" s="45"/>
      <c r="V10" s="45"/>
      <c r="W10" s="46"/>
      <c r="X10" s="46"/>
      <c r="Y10" s="36"/>
      <c r="Z10" s="118"/>
      <c r="AA10" s="36"/>
      <c r="AB10" s="37"/>
      <c r="AD10" s="151"/>
      <c r="AE10" s="119"/>
    </row>
    <row r="11" spans="1:31" ht="15.75" customHeight="1" thickTop="1" thickBot="1" x14ac:dyDescent="0.25">
      <c r="A11" s="842"/>
      <c r="B11" s="842"/>
      <c r="C11" s="62"/>
      <c r="D11" s="48"/>
      <c r="E11" s="48"/>
      <c r="F11" s="48"/>
      <c r="G11" s="853"/>
      <c r="H11" s="853"/>
      <c r="I11" s="853"/>
      <c r="J11" s="853"/>
      <c r="K11" s="50"/>
      <c r="L11" s="50"/>
      <c r="M11" s="50"/>
      <c r="N11" s="72"/>
      <c r="O11" s="153"/>
      <c r="P11" s="48"/>
      <c r="Q11" s="127"/>
      <c r="R11" s="51"/>
      <c r="S11" s="51"/>
      <c r="T11" s="51"/>
      <c r="U11" s="51"/>
      <c r="V11" s="51"/>
      <c r="W11" s="52"/>
      <c r="X11" s="52"/>
      <c r="Y11" s="71"/>
      <c r="Z11" s="128"/>
      <c r="AA11" s="71"/>
      <c r="AB11" s="56"/>
      <c r="AC11" s="55"/>
      <c r="AD11" s="154"/>
      <c r="AE11" s="129"/>
    </row>
    <row r="12" spans="1:31" ht="15.75" customHeight="1" thickTop="1" x14ac:dyDescent="0.2">
      <c r="A12" s="121"/>
      <c r="B12" s="121"/>
      <c r="C12" s="62"/>
      <c r="D12" s="48"/>
      <c r="E12" s="48"/>
      <c r="F12" s="48"/>
      <c r="G12" s="377"/>
      <c r="H12" s="378"/>
      <c r="I12" s="377"/>
      <c r="J12" s="378"/>
      <c r="K12" s="50"/>
      <c r="L12" s="50"/>
      <c r="M12" s="50"/>
      <c r="N12" s="72"/>
      <c r="O12" s="153"/>
      <c r="P12" s="48"/>
      <c r="Q12" s="127"/>
      <c r="R12" s="51"/>
      <c r="S12" s="51"/>
      <c r="T12" s="51"/>
      <c r="U12" s="51"/>
      <c r="V12" s="51"/>
      <c r="W12" s="52"/>
      <c r="X12" s="52"/>
      <c r="Y12" s="71"/>
      <c r="Z12" s="128"/>
      <c r="AA12" s="71"/>
      <c r="AB12" s="56"/>
      <c r="AC12" s="55"/>
      <c r="AD12" s="154"/>
      <c r="AE12" s="129"/>
    </row>
    <row r="13" spans="1:31" ht="15.75" customHeight="1" thickBot="1" x14ac:dyDescent="0.25">
      <c r="A13" s="55"/>
      <c r="B13" s="55"/>
      <c r="C13" s="66"/>
      <c r="D13" s="153"/>
      <c r="E13" s="66"/>
      <c r="F13" s="66"/>
      <c r="G13" s="290"/>
      <c r="H13" s="155"/>
      <c r="I13" s="155"/>
      <c r="J13" s="155"/>
      <c r="K13" s="153"/>
      <c r="L13" s="153"/>
      <c r="M13" s="153"/>
      <c r="N13" s="55"/>
      <c r="O13" s="55"/>
      <c r="P13" s="55"/>
      <c r="Q13" s="55"/>
      <c r="R13" s="55"/>
      <c r="S13" s="55"/>
      <c r="T13" s="55"/>
      <c r="U13" s="156"/>
      <c r="V13" s="55"/>
      <c r="W13" s="55"/>
      <c r="X13" s="157"/>
      <c r="Y13" s="158"/>
      <c r="Z13" s="55"/>
      <c r="AA13" s="55"/>
      <c r="AB13" s="55"/>
      <c r="AC13" s="55"/>
      <c r="AD13" s="55"/>
      <c r="AE13" s="55"/>
    </row>
    <row r="14" spans="1:31" ht="35.25" thickTop="1" thickBot="1" x14ac:dyDescent="0.25">
      <c r="A14" s="440" t="s">
        <v>0</v>
      </c>
      <c r="B14" s="439" t="s">
        <v>1</v>
      </c>
      <c r="C14" s="291" t="s">
        <v>28</v>
      </c>
      <c r="D14" s="441" t="s">
        <v>2</v>
      </c>
      <c r="E14" s="441" t="s">
        <v>15</v>
      </c>
      <c r="F14" s="441" t="s">
        <v>140</v>
      </c>
      <c r="G14" s="293" t="s">
        <v>76</v>
      </c>
      <c r="H14" s="292" t="s">
        <v>77</v>
      </c>
      <c r="I14" s="610" t="s">
        <v>78</v>
      </c>
      <c r="J14" s="610" t="s">
        <v>79</v>
      </c>
      <c r="K14" s="441" t="s">
        <v>7</v>
      </c>
      <c r="L14" s="441" t="s">
        <v>119</v>
      </c>
      <c r="M14" s="441" t="s">
        <v>116</v>
      </c>
      <c r="N14" s="611" t="s">
        <v>117</v>
      </c>
      <c r="O14" s="294" t="s">
        <v>16</v>
      </c>
      <c r="P14" s="294" t="s">
        <v>17</v>
      </c>
      <c r="Q14" s="295" t="s">
        <v>19</v>
      </c>
      <c r="R14" s="845" t="s">
        <v>20</v>
      </c>
      <c r="S14" s="846"/>
      <c r="T14" s="847"/>
      <c r="U14" s="848" t="s">
        <v>44</v>
      </c>
      <c r="V14" s="849"/>
      <c r="W14" s="849"/>
      <c r="X14" s="296" t="s">
        <v>45</v>
      </c>
      <c r="Y14" s="850" t="s">
        <v>46</v>
      </c>
      <c r="Z14" s="850"/>
      <c r="AA14" s="851"/>
      <c r="AB14" s="297" t="s">
        <v>31</v>
      </c>
      <c r="AC14" s="297" t="s">
        <v>47</v>
      </c>
      <c r="AD14" s="92"/>
      <c r="AE14" s="92"/>
    </row>
    <row r="15" spans="1:31" s="442" customFormat="1" ht="15.75" thickTop="1" thickBot="1" x14ac:dyDescent="0.25">
      <c r="A15" s="630">
        <v>42500</v>
      </c>
      <c r="B15" s="635" t="s">
        <v>718</v>
      </c>
      <c r="C15" s="631" t="s">
        <v>719</v>
      </c>
      <c r="D15" s="632" t="s">
        <v>720</v>
      </c>
      <c r="E15" s="612" t="s">
        <v>55</v>
      </c>
      <c r="F15" s="613"/>
      <c r="G15" s="614">
        <v>1</v>
      </c>
      <c r="H15" s="615">
        <v>0.1</v>
      </c>
      <c r="I15" s="569"/>
      <c r="J15" s="616"/>
      <c r="K15" s="608"/>
      <c r="L15" s="626"/>
      <c r="M15" s="628"/>
      <c r="N15" s="627"/>
      <c r="O15" s="618" t="str">
        <f t="shared" ref="O15" si="0">IF((H15+J15)&gt;5000,"G",IF((H15+J15)&gt;1000,"F", IF((H15+J15)&gt;300,"E",IF((H15+J15)&gt;100,"D",IF((H15+J15)&gt;10,"C",IF((H15+J15)&gt;0.3,"B",IF((H15+J15)&gt;0,"A",)))))))</f>
        <v>A</v>
      </c>
      <c r="P15" s="619" t="s">
        <v>411</v>
      </c>
      <c r="Q15" s="617" t="s">
        <v>882</v>
      </c>
      <c r="R15" s="620" t="s">
        <v>568</v>
      </c>
      <c r="S15" s="621" t="s">
        <v>414</v>
      </c>
      <c r="T15" s="569">
        <v>35</v>
      </c>
      <c r="U15" s="566" t="s">
        <v>569</v>
      </c>
      <c r="V15" s="566" t="s">
        <v>761</v>
      </c>
      <c r="W15" s="622">
        <v>37</v>
      </c>
      <c r="X15" s="300" t="s">
        <v>118</v>
      </c>
      <c r="Y15" s="566" t="s">
        <v>571</v>
      </c>
      <c r="Z15" s="566" t="s">
        <v>875</v>
      </c>
      <c r="AA15" s="607">
        <v>16</v>
      </c>
      <c r="AB15" s="607"/>
      <c r="AC15" s="622"/>
    </row>
    <row r="16" spans="1:31" s="442" customFormat="1" ht="15.75" thickTop="1" thickBot="1" x14ac:dyDescent="0.25">
      <c r="A16" s="630">
        <v>42555</v>
      </c>
      <c r="B16" s="635" t="s">
        <v>878</v>
      </c>
      <c r="C16" s="631" t="s">
        <v>879</v>
      </c>
      <c r="D16" s="632" t="s">
        <v>880</v>
      </c>
      <c r="E16" s="612"/>
      <c r="F16" s="613"/>
      <c r="G16" s="614">
        <v>1</v>
      </c>
      <c r="H16" s="615">
        <v>0.1</v>
      </c>
      <c r="I16" s="569"/>
      <c r="J16" s="616"/>
      <c r="K16" s="608" t="s">
        <v>881</v>
      </c>
      <c r="L16" s="626">
        <v>42555</v>
      </c>
      <c r="M16" s="626">
        <v>42555</v>
      </c>
      <c r="N16" s="627">
        <v>42556</v>
      </c>
      <c r="O16" s="618" t="s">
        <v>415</v>
      </c>
      <c r="P16" s="619" t="s">
        <v>411</v>
      </c>
      <c r="Q16" s="617" t="s">
        <v>412</v>
      </c>
      <c r="R16" s="620" t="s">
        <v>650</v>
      </c>
      <c r="S16" s="621" t="s">
        <v>564</v>
      </c>
      <c r="T16" s="569">
        <v>2</v>
      </c>
      <c r="U16" s="566" t="s">
        <v>569</v>
      </c>
      <c r="V16" s="566" t="s">
        <v>569</v>
      </c>
      <c r="W16" s="622">
        <v>27</v>
      </c>
      <c r="X16" s="300" t="s">
        <v>118</v>
      </c>
      <c r="Y16" s="566" t="s">
        <v>571</v>
      </c>
      <c r="Z16" s="566" t="s">
        <v>588</v>
      </c>
      <c r="AA16" s="607">
        <v>39</v>
      </c>
      <c r="AB16" s="607"/>
      <c r="AC16" s="622"/>
    </row>
    <row r="17" spans="1:29" s="442" customFormat="1" ht="15.75" thickTop="1" thickBot="1" x14ac:dyDescent="0.25">
      <c r="A17" s="623">
        <v>42561</v>
      </c>
      <c r="B17" s="636" t="s">
        <v>499</v>
      </c>
      <c r="C17" s="631" t="s">
        <v>500</v>
      </c>
      <c r="D17" s="624" t="s">
        <v>501</v>
      </c>
      <c r="E17" s="612"/>
      <c r="F17" s="625"/>
      <c r="G17" s="614"/>
      <c r="H17" s="615"/>
      <c r="I17" s="569">
        <v>1</v>
      </c>
      <c r="J17" s="616">
        <v>0.1</v>
      </c>
      <c r="K17" s="608" t="s">
        <v>502</v>
      </c>
      <c r="L17" s="626">
        <v>42561</v>
      </c>
      <c r="M17" s="626">
        <v>42561</v>
      </c>
      <c r="N17" s="627">
        <v>42562</v>
      </c>
      <c r="O17" s="618" t="str">
        <f t="shared" ref="O17:O77" si="1">IF((H17+J17)&gt;5000,"G",IF((H17+J17)&gt;1000,"F", IF((H17+J17)&gt;300,"E",IF((H17+J17)&gt;100,"D",IF((H17+J17)&gt;10,"C",IF((H17+J17)&gt;0.3,"B",IF((H17+J17)&gt;0,"A",)))))))</f>
        <v>A</v>
      </c>
      <c r="P17" s="619" t="s">
        <v>411</v>
      </c>
      <c r="Q17" s="617" t="s">
        <v>412</v>
      </c>
      <c r="R17" s="491" t="s">
        <v>578</v>
      </c>
      <c r="S17" s="607" t="s">
        <v>414</v>
      </c>
      <c r="T17" s="569">
        <v>17</v>
      </c>
      <c r="U17" s="566" t="s">
        <v>569</v>
      </c>
      <c r="V17" s="566" t="s">
        <v>649</v>
      </c>
      <c r="W17" s="622">
        <v>29</v>
      </c>
      <c r="X17" s="300" t="s">
        <v>118</v>
      </c>
      <c r="Y17" s="566" t="s">
        <v>571</v>
      </c>
      <c r="Z17" s="566" t="s">
        <v>443</v>
      </c>
      <c r="AA17" s="607">
        <v>55</v>
      </c>
      <c r="AB17" s="607"/>
      <c r="AC17" s="622"/>
    </row>
    <row r="18" spans="1:29" s="442" customFormat="1" ht="15.75" thickTop="1" thickBot="1" x14ac:dyDescent="0.25">
      <c r="A18" s="623">
        <v>42575</v>
      </c>
      <c r="B18" s="636" t="s">
        <v>565</v>
      </c>
      <c r="C18" s="631" t="s">
        <v>566</v>
      </c>
      <c r="D18" s="624" t="s">
        <v>567</v>
      </c>
      <c r="E18" s="612"/>
      <c r="F18" s="625"/>
      <c r="G18" s="614">
        <v>1</v>
      </c>
      <c r="H18" s="615">
        <v>0.1</v>
      </c>
      <c r="I18" s="569"/>
      <c r="J18" s="616"/>
      <c r="K18" s="608" t="s">
        <v>590</v>
      </c>
      <c r="L18" s="626">
        <v>42575</v>
      </c>
      <c r="M18" s="628">
        <v>42575</v>
      </c>
      <c r="N18" s="627">
        <v>42575</v>
      </c>
      <c r="O18" s="618" t="str">
        <f t="shared" si="1"/>
        <v>A</v>
      </c>
      <c r="P18" s="619" t="s">
        <v>411</v>
      </c>
      <c r="Q18" s="617" t="s">
        <v>454</v>
      </c>
      <c r="R18" s="491" t="s">
        <v>568</v>
      </c>
      <c r="S18" s="607" t="s">
        <v>414</v>
      </c>
      <c r="T18" s="569">
        <v>27</v>
      </c>
      <c r="U18" s="566" t="s">
        <v>569</v>
      </c>
      <c r="V18" s="566" t="s">
        <v>570</v>
      </c>
      <c r="W18" s="622">
        <v>1</v>
      </c>
      <c r="X18" s="300" t="s">
        <v>118</v>
      </c>
      <c r="Y18" s="566" t="s">
        <v>571</v>
      </c>
      <c r="Z18" s="566" t="s">
        <v>432</v>
      </c>
      <c r="AA18" s="607">
        <v>26</v>
      </c>
      <c r="AB18" s="607"/>
      <c r="AC18" s="622"/>
    </row>
    <row r="19" spans="1:29" s="442" customFormat="1" ht="15.75" thickTop="1" thickBot="1" x14ac:dyDescent="0.25">
      <c r="A19" s="623">
        <v>42576</v>
      </c>
      <c r="B19" s="636" t="s">
        <v>575</v>
      </c>
      <c r="C19" s="631" t="s">
        <v>576</v>
      </c>
      <c r="D19" s="624" t="s">
        <v>577</v>
      </c>
      <c r="E19" s="612"/>
      <c r="F19" s="624"/>
      <c r="G19" s="614">
        <v>1</v>
      </c>
      <c r="H19" s="615">
        <v>0.1</v>
      </c>
      <c r="I19" s="569"/>
      <c r="J19" s="616"/>
      <c r="K19" s="608" t="s">
        <v>502</v>
      </c>
      <c r="L19" s="626">
        <v>42576</v>
      </c>
      <c r="M19" s="628">
        <v>42576</v>
      </c>
      <c r="N19" s="627">
        <v>42576</v>
      </c>
      <c r="O19" s="618" t="str">
        <f t="shared" si="1"/>
        <v>A</v>
      </c>
      <c r="P19" s="619" t="s">
        <v>411</v>
      </c>
      <c r="Q19" s="617" t="s">
        <v>454</v>
      </c>
      <c r="R19" s="491" t="s">
        <v>578</v>
      </c>
      <c r="S19" s="607" t="s">
        <v>564</v>
      </c>
      <c r="T19" s="569">
        <v>5</v>
      </c>
      <c r="U19" s="566" t="s">
        <v>569</v>
      </c>
      <c r="V19" s="566" t="s">
        <v>432</v>
      </c>
      <c r="W19" s="622">
        <v>6</v>
      </c>
      <c r="X19" s="300" t="s">
        <v>118</v>
      </c>
      <c r="Y19" s="566" t="s">
        <v>571</v>
      </c>
      <c r="Z19" s="566" t="s">
        <v>579</v>
      </c>
      <c r="AA19" s="607">
        <v>23</v>
      </c>
      <c r="AB19" s="607"/>
      <c r="AC19" s="622"/>
    </row>
    <row r="20" spans="1:29" s="442" customFormat="1" ht="15.75" thickTop="1" thickBot="1" x14ac:dyDescent="0.25">
      <c r="A20" s="623">
        <v>42576</v>
      </c>
      <c r="B20" s="636" t="s">
        <v>586</v>
      </c>
      <c r="C20" s="631" t="s">
        <v>580</v>
      </c>
      <c r="D20" s="624" t="s">
        <v>581</v>
      </c>
      <c r="E20" s="612"/>
      <c r="F20" s="624"/>
      <c r="G20" s="614"/>
      <c r="H20" s="615"/>
      <c r="I20" s="569">
        <v>1</v>
      </c>
      <c r="J20" s="616">
        <v>20801</v>
      </c>
      <c r="K20" s="608"/>
      <c r="L20" s="626"/>
      <c r="M20" s="628"/>
      <c r="N20" s="627">
        <v>42670</v>
      </c>
      <c r="O20" s="618" t="str">
        <f t="shared" si="1"/>
        <v>G</v>
      </c>
      <c r="P20" s="619" t="s">
        <v>952</v>
      </c>
      <c r="Q20" s="617" t="s">
        <v>412</v>
      </c>
      <c r="R20" s="491" t="s">
        <v>587</v>
      </c>
      <c r="S20" s="607" t="s">
        <v>564</v>
      </c>
      <c r="T20" s="569">
        <v>21</v>
      </c>
      <c r="U20" s="566" t="s">
        <v>588</v>
      </c>
      <c r="V20" s="566" t="s">
        <v>589</v>
      </c>
      <c r="W20" s="622">
        <v>24</v>
      </c>
      <c r="X20" s="300" t="s">
        <v>118</v>
      </c>
      <c r="Y20" s="566" t="s">
        <v>571</v>
      </c>
      <c r="Z20" s="566" t="s">
        <v>579</v>
      </c>
      <c r="AA20" s="607">
        <v>15</v>
      </c>
      <c r="AB20" s="607"/>
      <c r="AC20" s="622"/>
    </row>
    <row r="21" spans="1:29" s="442" customFormat="1" ht="15.75" thickTop="1" thickBot="1" x14ac:dyDescent="0.25">
      <c r="A21" s="623">
        <v>42587</v>
      </c>
      <c r="B21" s="636" t="s">
        <v>624</v>
      </c>
      <c r="C21" s="631" t="s">
        <v>623</v>
      </c>
      <c r="D21" s="624" t="s">
        <v>625</v>
      </c>
      <c r="E21" s="612"/>
      <c r="F21" s="624"/>
      <c r="G21" s="614">
        <v>1</v>
      </c>
      <c r="H21" s="615">
        <v>0.1</v>
      </c>
      <c r="I21" s="569"/>
      <c r="J21" s="616"/>
      <c r="K21" s="608" t="s">
        <v>626</v>
      </c>
      <c r="L21" s="626">
        <v>42586</v>
      </c>
      <c r="M21" s="628">
        <v>42586</v>
      </c>
      <c r="N21" s="627">
        <v>42586</v>
      </c>
      <c r="O21" s="618" t="str">
        <f t="shared" si="1"/>
        <v>A</v>
      </c>
      <c r="P21" s="619" t="s">
        <v>411</v>
      </c>
      <c r="Q21" s="617" t="s">
        <v>412</v>
      </c>
      <c r="R21" s="491" t="s">
        <v>627</v>
      </c>
      <c r="S21" s="609" t="s">
        <v>564</v>
      </c>
      <c r="T21" s="569">
        <v>25</v>
      </c>
      <c r="U21" s="566" t="s">
        <v>569</v>
      </c>
      <c r="V21" s="566" t="s">
        <v>579</v>
      </c>
      <c r="W21" s="622">
        <v>37</v>
      </c>
      <c r="X21" s="300" t="s">
        <v>118</v>
      </c>
      <c r="Y21" s="566" t="s">
        <v>571</v>
      </c>
      <c r="Z21" s="566" t="s">
        <v>628</v>
      </c>
      <c r="AA21" s="607">
        <v>14</v>
      </c>
      <c r="AB21" s="607"/>
      <c r="AC21" s="622"/>
    </row>
    <row r="22" spans="1:29" s="442" customFormat="1" ht="15.75" thickTop="1" thickBot="1" x14ac:dyDescent="0.25">
      <c r="A22" s="633">
        <v>42588</v>
      </c>
      <c r="B22" s="635" t="s">
        <v>640</v>
      </c>
      <c r="C22" s="631" t="s">
        <v>644</v>
      </c>
      <c r="D22" s="632" t="s">
        <v>641</v>
      </c>
      <c r="E22" s="612" t="s">
        <v>55</v>
      </c>
      <c r="F22" s="613">
        <f t="shared" ref="F22:F78" si="2">IF(B22="","",F21+1)</f>
        <v>1</v>
      </c>
      <c r="G22" s="614"/>
      <c r="H22" s="615"/>
      <c r="I22" s="569">
        <v>1</v>
      </c>
      <c r="J22" s="616">
        <v>0.7</v>
      </c>
      <c r="K22" s="608" t="s">
        <v>642</v>
      </c>
      <c r="L22" s="626">
        <v>42588</v>
      </c>
      <c r="M22" s="628">
        <v>42588</v>
      </c>
      <c r="N22" s="627">
        <v>42588</v>
      </c>
      <c r="O22" s="618" t="str">
        <f t="shared" si="1"/>
        <v>B</v>
      </c>
      <c r="P22" s="619" t="s">
        <v>411</v>
      </c>
      <c r="Q22" s="617" t="s">
        <v>497</v>
      </c>
      <c r="R22" s="491" t="s">
        <v>578</v>
      </c>
      <c r="S22" s="609" t="s">
        <v>564</v>
      </c>
      <c r="T22" s="569">
        <v>23</v>
      </c>
      <c r="U22" s="566" t="s">
        <v>569</v>
      </c>
      <c r="V22" s="566" t="s">
        <v>643</v>
      </c>
      <c r="W22" s="622">
        <v>47</v>
      </c>
      <c r="X22" s="300" t="s">
        <v>118</v>
      </c>
      <c r="Y22" s="566" t="s">
        <v>571</v>
      </c>
      <c r="Z22" s="566" t="s">
        <v>569</v>
      </c>
      <c r="AA22" s="607">
        <v>53</v>
      </c>
      <c r="AB22" s="607"/>
      <c r="AC22" s="622"/>
    </row>
    <row r="23" spans="1:29" s="442" customFormat="1" ht="15.75" thickTop="1" thickBot="1" x14ac:dyDescent="0.25">
      <c r="A23" s="633">
        <v>42589</v>
      </c>
      <c r="B23" s="635" t="s">
        <v>646</v>
      </c>
      <c r="C23" s="631" t="s">
        <v>645</v>
      </c>
      <c r="D23" s="632" t="s">
        <v>647</v>
      </c>
      <c r="E23" s="612" t="s">
        <v>55</v>
      </c>
      <c r="F23" s="613">
        <f t="shared" si="2"/>
        <v>2</v>
      </c>
      <c r="G23" s="614"/>
      <c r="H23" s="615"/>
      <c r="I23" s="569">
        <v>1</v>
      </c>
      <c r="J23" s="616">
        <v>0.1</v>
      </c>
      <c r="K23" s="608" t="s">
        <v>648</v>
      </c>
      <c r="L23" s="626">
        <v>42589</v>
      </c>
      <c r="M23" s="628">
        <v>42589</v>
      </c>
      <c r="N23" s="627">
        <v>42590</v>
      </c>
      <c r="O23" s="618" t="str">
        <f t="shared" si="1"/>
        <v>A</v>
      </c>
      <c r="P23" s="619" t="s">
        <v>411</v>
      </c>
      <c r="Q23" s="617" t="s">
        <v>412</v>
      </c>
      <c r="R23" s="491" t="s">
        <v>621</v>
      </c>
      <c r="S23" s="609" t="s">
        <v>474</v>
      </c>
      <c r="T23" s="569">
        <v>16</v>
      </c>
      <c r="U23" s="566" t="s">
        <v>569</v>
      </c>
      <c r="V23" s="566" t="s">
        <v>579</v>
      </c>
      <c r="W23" s="622">
        <v>4</v>
      </c>
      <c r="X23" s="300" t="s">
        <v>118</v>
      </c>
      <c r="Y23" s="566" t="s">
        <v>571</v>
      </c>
      <c r="Z23" s="566" t="s">
        <v>628</v>
      </c>
      <c r="AA23" s="607">
        <v>40</v>
      </c>
      <c r="AB23" s="607"/>
      <c r="AC23" s="622"/>
    </row>
    <row r="24" spans="1:29" s="442" customFormat="1" ht="15.75" thickTop="1" thickBot="1" x14ac:dyDescent="0.25">
      <c r="A24" s="633">
        <v>42593</v>
      </c>
      <c r="B24" s="635" t="s">
        <v>663</v>
      </c>
      <c r="C24" s="631" t="s">
        <v>664</v>
      </c>
      <c r="D24" s="632" t="s">
        <v>665</v>
      </c>
      <c r="E24" s="612" t="s">
        <v>55</v>
      </c>
      <c r="F24" s="613">
        <f t="shared" si="2"/>
        <v>3</v>
      </c>
      <c r="G24" s="614"/>
      <c r="H24" s="615"/>
      <c r="I24" s="569">
        <v>1</v>
      </c>
      <c r="J24" s="616">
        <v>8.1999999999999993</v>
      </c>
      <c r="K24" s="608" t="s">
        <v>666</v>
      </c>
      <c r="L24" s="626">
        <v>42598</v>
      </c>
      <c r="M24" s="628">
        <v>42599</v>
      </c>
      <c r="N24" s="627">
        <v>42604</v>
      </c>
      <c r="O24" s="618" t="str">
        <f>IF((H24+J24)&gt;5000,"G",IF((H24+J24)&gt;1000,"F", IF((H24+J24)&gt;300,"E",IF((H24+J24)&gt;100,"D",IF((H24+J24)&gt;10,"C",IF((H24+J24)&gt;0.3,"B",IF((H24+J24)&gt;0,"A",)))))))</f>
        <v>B</v>
      </c>
      <c r="P24" s="619" t="s">
        <v>411</v>
      </c>
      <c r="Q24" s="617" t="s">
        <v>412</v>
      </c>
      <c r="R24" s="491" t="s">
        <v>627</v>
      </c>
      <c r="S24" s="609" t="s">
        <v>564</v>
      </c>
      <c r="T24" s="569">
        <v>14</v>
      </c>
      <c r="U24" s="566" t="s">
        <v>588</v>
      </c>
      <c r="V24" s="566" t="s">
        <v>667</v>
      </c>
      <c r="W24" s="622">
        <v>833</v>
      </c>
      <c r="X24" s="300" t="s">
        <v>118</v>
      </c>
      <c r="Y24" s="566" t="s">
        <v>571</v>
      </c>
      <c r="Z24" s="566" t="s">
        <v>668</v>
      </c>
      <c r="AA24" s="607">
        <v>32</v>
      </c>
      <c r="AB24" s="607"/>
      <c r="AC24" s="622"/>
    </row>
    <row r="25" spans="1:29" s="442" customFormat="1" ht="15.75" thickTop="1" thickBot="1" x14ac:dyDescent="0.25">
      <c r="A25" s="633">
        <v>42594</v>
      </c>
      <c r="B25" s="635" t="s">
        <v>872</v>
      </c>
      <c r="C25" s="631" t="s">
        <v>873</v>
      </c>
      <c r="D25" s="632" t="s">
        <v>874</v>
      </c>
      <c r="E25" s="612"/>
      <c r="F25" s="613"/>
      <c r="G25" s="614">
        <v>1</v>
      </c>
      <c r="H25" s="615">
        <v>0.1</v>
      </c>
      <c r="I25" s="569"/>
      <c r="J25" s="616"/>
      <c r="K25" s="608" t="s">
        <v>660</v>
      </c>
      <c r="L25" s="626">
        <v>42595</v>
      </c>
      <c r="M25" s="628">
        <v>42595</v>
      </c>
      <c r="N25" s="627">
        <v>42598</v>
      </c>
      <c r="O25" s="618" t="s">
        <v>415</v>
      </c>
      <c r="P25" s="619" t="s">
        <v>411</v>
      </c>
      <c r="Q25" s="617" t="s">
        <v>412</v>
      </c>
      <c r="R25" s="491" t="s">
        <v>684</v>
      </c>
      <c r="S25" s="609" t="s">
        <v>414</v>
      </c>
      <c r="T25" s="569">
        <v>10</v>
      </c>
      <c r="U25" s="566" t="s">
        <v>569</v>
      </c>
      <c r="V25" s="566" t="s">
        <v>771</v>
      </c>
      <c r="W25" s="622">
        <v>36</v>
      </c>
      <c r="X25" s="300" t="s">
        <v>118</v>
      </c>
      <c r="Y25" s="566" t="s">
        <v>571</v>
      </c>
      <c r="Z25" s="566" t="s">
        <v>435</v>
      </c>
      <c r="AA25" s="607">
        <v>17</v>
      </c>
      <c r="AB25" s="607"/>
      <c r="AC25" s="622"/>
    </row>
    <row r="26" spans="1:29" s="442" customFormat="1" ht="15.75" thickTop="1" thickBot="1" x14ac:dyDescent="0.25">
      <c r="A26" s="633">
        <v>42600</v>
      </c>
      <c r="B26" s="635" t="s">
        <v>681</v>
      </c>
      <c r="C26" s="631" t="s">
        <v>688</v>
      </c>
      <c r="D26" s="632" t="s">
        <v>682</v>
      </c>
      <c r="E26" s="612" t="s">
        <v>55</v>
      </c>
      <c r="F26" s="613">
        <f>IF(B26="","",F24+1)</f>
        <v>4</v>
      </c>
      <c r="G26" s="614"/>
      <c r="H26" s="615"/>
      <c r="I26" s="569">
        <v>1</v>
      </c>
      <c r="J26" s="616">
        <v>0.1</v>
      </c>
      <c r="K26" s="608" t="s">
        <v>683</v>
      </c>
      <c r="L26" s="626">
        <v>42600</v>
      </c>
      <c r="M26" s="628">
        <v>42600</v>
      </c>
      <c r="N26" s="627">
        <v>42601</v>
      </c>
      <c r="O26" s="618" t="str">
        <f t="shared" si="1"/>
        <v>A</v>
      </c>
      <c r="P26" s="619" t="s">
        <v>411</v>
      </c>
      <c r="Q26" s="617" t="s">
        <v>412</v>
      </c>
      <c r="R26" s="491" t="s">
        <v>684</v>
      </c>
      <c r="S26" s="609" t="s">
        <v>474</v>
      </c>
      <c r="T26" s="569">
        <v>12</v>
      </c>
      <c r="U26" s="566" t="s">
        <v>569</v>
      </c>
      <c r="V26" s="566" t="s">
        <v>685</v>
      </c>
      <c r="W26" s="622">
        <v>379</v>
      </c>
      <c r="X26" s="300" t="s">
        <v>118</v>
      </c>
      <c r="Y26" s="566" t="s">
        <v>571</v>
      </c>
      <c r="Z26" s="566" t="s">
        <v>686</v>
      </c>
      <c r="AA26" s="607">
        <v>65</v>
      </c>
      <c r="AB26" s="607"/>
      <c r="AC26" s="622"/>
    </row>
    <row r="27" spans="1:29" s="442" customFormat="1" ht="15.75" thickTop="1" thickBot="1" x14ac:dyDescent="0.25">
      <c r="A27" s="630">
        <v>42600</v>
      </c>
      <c r="B27" s="635" t="s">
        <v>687</v>
      </c>
      <c r="C27" s="631" t="s">
        <v>689</v>
      </c>
      <c r="D27" s="632" t="s">
        <v>690</v>
      </c>
      <c r="E27" s="612" t="s">
        <v>55</v>
      </c>
      <c r="F27" s="613">
        <f t="shared" si="2"/>
        <v>5</v>
      </c>
      <c r="G27" s="614"/>
      <c r="H27" s="615"/>
      <c r="I27" s="569">
        <v>1</v>
      </c>
      <c r="J27" s="616">
        <v>0.1</v>
      </c>
      <c r="K27" s="608" t="s">
        <v>590</v>
      </c>
      <c r="L27" s="626">
        <v>42601</v>
      </c>
      <c r="M27" s="628">
        <v>42600</v>
      </c>
      <c r="N27" s="627">
        <v>42598</v>
      </c>
      <c r="O27" s="618" t="str">
        <f t="shared" si="1"/>
        <v>A</v>
      </c>
      <c r="P27" s="619" t="s">
        <v>411</v>
      </c>
      <c r="Q27" s="617" t="s">
        <v>412</v>
      </c>
      <c r="R27" s="491" t="s">
        <v>684</v>
      </c>
      <c r="S27" s="609" t="s">
        <v>414</v>
      </c>
      <c r="T27" s="569">
        <v>14</v>
      </c>
      <c r="U27" s="566" t="s">
        <v>569</v>
      </c>
      <c r="V27" s="566" t="s">
        <v>691</v>
      </c>
      <c r="W27" s="622">
        <v>416</v>
      </c>
      <c r="X27" s="300" t="s">
        <v>118</v>
      </c>
      <c r="Y27" s="566" t="s">
        <v>571</v>
      </c>
      <c r="Z27" s="566" t="s">
        <v>692</v>
      </c>
      <c r="AA27" s="607">
        <v>93</v>
      </c>
      <c r="AB27" s="607"/>
      <c r="AC27" s="622"/>
    </row>
    <row r="28" spans="1:29" s="442" customFormat="1" ht="15.75" thickTop="1" thickBot="1" x14ac:dyDescent="0.25">
      <c r="A28" s="630">
        <v>42601</v>
      </c>
      <c r="B28" s="635" t="s">
        <v>693</v>
      </c>
      <c r="C28" s="631" t="s">
        <v>694</v>
      </c>
      <c r="D28" s="632" t="s">
        <v>695</v>
      </c>
      <c r="E28" s="612" t="s">
        <v>55</v>
      </c>
      <c r="F28" s="613">
        <f t="shared" si="2"/>
        <v>6</v>
      </c>
      <c r="G28" s="614"/>
      <c r="H28" s="615"/>
      <c r="I28" s="614">
        <v>1</v>
      </c>
      <c r="J28" s="615">
        <v>0.2</v>
      </c>
      <c r="K28" s="607" t="s">
        <v>683</v>
      </c>
      <c r="L28" s="628">
        <v>42601</v>
      </c>
      <c r="M28" s="628">
        <v>42602</v>
      </c>
      <c r="N28" s="627">
        <v>42603</v>
      </c>
      <c r="O28" s="618" t="str">
        <f t="shared" si="1"/>
        <v>A</v>
      </c>
      <c r="P28" s="619" t="s">
        <v>411</v>
      </c>
      <c r="Q28" s="617" t="s">
        <v>412</v>
      </c>
      <c r="R28" s="491" t="s">
        <v>684</v>
      </c>
      <c r="S28" s="609" t="s">
        <v>559</v>
      </c>
      <c r="T28" s="569">
        <v>7</v>
      </c>
      <c r="U28" s="566" t="s">
        <v>569</v>
      </c>
      <c r="V28" s="566" t="s">
        <v>696</v>
      </c>
      <c r="W28" s="622">
        <v>61</v>
      </c>
      <c r="X28" s="300" t="s">
        <v>118</v>
      </c>
      <c r="Y28" s="566" t="s">
        <v>571</v>
      </c>
      <c r="Z28" s="566" t="s">
        <v>441</v>
      </c>
      <c r="AA28" s="607">
        <v>7</v>
      </c>
      <c r="AB28" s="607"/>
      <c r="AC28" s="622"/>
    </row>
    <row r="29" spans="1:29" s="442" customFormat="1" ht="15.75" thickTop="1" thickBot="1" x14ac:dyDescent="0.25">
      <c r="A29" s="630">
        <v>42601</v>
      </c>
      <c r="B29" s="635" t="s">
        <v>697</v>
      </c>
      <c r="C29" s="631" t="s">
        <v>698</v>
      </c>
      <c r="D29" s="632" t="s">
        <v>699</v>
      </c>
      <c r="E29" s="612" t="s">
        <v>55</v>
      </c>
      <c r="F29" s="613">
        <f t="shared" si="2"/>
        <v>7</v>
      </c>
      <c r="G29" s="614"/>
      <c r="H29" s="615"/>
      <c r="I29" s="614">
        <v>1</v>
      </c>
      <c r="J29" s="615">
        <v>0.1</v>
      </c>
      <c r="K29" s="607" t="s">
        <v>754</v>
      </c>
      <c r="L29" s="628">
        <v>42607</v>
      </c>
      <c r="M29" s="628">
        <v>42609</v>
      </c>
      <c r="N29" s="627">
        <v>42609</v>
      </c>
      <c r="O29" s="618" t="str">
        <f t="shared" si="1"/>
        <v>A</v>
      </c>
      <c r="P29" s="619" t="s">
        <v>411</v>
      </c>
      <c r="Q29" s="617" t="s">
        <v>412</v>
      </c>
      <c r="R29" s="491" t="s">
        <v>568</v>
      </c>
      <c r="S29" s="609" t="s">
        <v>474</v>
      </c>
      <c r="T29" s="569">
        <v>27</v>
      </c>
      <c r="U29" s="566" t="s">
        <v>441</v>
      </c>
      <c r="V29" s="566" t="s">
        <v>700</v>
      </c>
      <c r="W29" s="622">
        <v>494</v>
      </c>
      <c r="X29" s="300" t="s">
        <v>118</v>
      </c>
      <c r="Y29" s="566" t="s">
        <v>571</v>
      </c>
      <c r="Z29" s="566" t="s">
        <v>701</v>
      </c>
      <c r="AA29" s="607">
        <v>52</v>
      </c>
      <c r="AB29" s="607"/>
      <c r="AC29" s="622"/>
    </row>
    <row r="30" spans="1:29" s="442" customFormat="1" ht="15.75" thickTop="1" thickBot="1" x14ac:dyDescent="0.25">
      <c r="A30" s="630" t="s">
        <v>883</v>
      </c>
      <c r="B30" s="635" t="s">
        <v>722</v>
      </c>
      <c r="C30" s="631" t="s">
        <v>884</v>
      </c>
      <c r="D30" s="632" t="s">
        <v>885</v>
      </c>
      <c r="E30" s="612"/>
      <c r="F30" s="613"/>
      <c r="G30" s="614">
        <v>1</v>
      </c>
      <c r="H30" s="615">
        <v>0.1</v>
      </c>
      <c r="I30" s="653"/>
      <c r="J30" s="654"/>
      <c r="K30" s="655" t="s">
        <v>951</v>
      </c>
      <c r="L30" s="656">
        <v>42605</v>
      </c>
      <c r="M30" s="628">
        <v>42605</v>
      </c>
      <c r="N30" s="627">
        <v>42605</v>
      </c>
      <c r="O30" s="618" t="s">
        <v>415</v>
      </c>
      <c r="P30" s="619" t="s">
        <v>411</v>
      </c>
      <c r="Q30" s="617" t="s">
        <v>497</v>
      </c>
      <c r="R30" s="620"/>
      <c r="S30" s="621"/>
      <c r="T30" s="569"/>
      <c r="U30" s="566"/>
      <c r="V30" s="566"/>
      <c r="W30" s="622"/>
      <c r="X30" s="300"/>
      <c r="Y30" s="566"/>
      <c r="Z30" s="566"/>
      <c r="AA30" s="607"/>
      <c r="AB30" s="607"/>
      <c r="AC30" s="622"/>
    </row>
    <row r="31" spans="1:29" ht="15.75" thickTop="1" thickBot="1" x14ac:dyDescent="0.25">
      <c r="A31" s="630">
        <v>42604</v>
      </c>
      <c r="B31" s="635" t="s">
        <v>835</v>
      </c>
      <c r="C31" s="631" t="s">
        <v>724</v>
      </c>
      <c r="D31" s="632" t="s">
        <v>725</v>
      </c>
      <c r="E31" s="131" t="s">
        <v>55</v>
      </c>
      <c r="F31" s="369">
        <f>IF(B31="","",F29+1)</f>
        <v>8</v>
      </c>
      <c r="G31" s="493">
        <v>1</v>
      </c>
      <c r="H31" s="302">
        <v>0.1</v>
      </c>
      <c r="I31" s="570"/>
      <c r="J31" s="571"/>
      <c r="K31" s="572" t="s">
        <v>755</v>
      </c>
      <c r="L31" s="715">
        <v>42604</v>
      </c>
      <c r="M31" s="639">
        <v>42604</v>
      </c>
      <c r="N31" s="640">
        <v>42604</v>
      </c>
      <c r="O31" s="489" t="str">
        <f t="shared" si="1"/>
        <v>A</v>
      </c>
      <c r="P31" s="502" t="s">
        <v>411</v>
      </c>
      <c r="Q31" s="298" t="s">
        <v>454</v>
      </c>
      <c r="R31" s="307" t="s">
        <v>684</v>
      </c>
      <c r="S31" s="568" t="s">
        <v>559</v>
      </c>
      <c r="T31" s="569">
        <v>6</v>
      </c>
      <c r="U31" s="564" t="s">
        <v>569</v>
      </c>
      <c r="V31" s="564" t="s">
        <v>726</v>
      </c>
      <c r="W31" s="565">
        <v>17</v>
      </c>
      <c r="X31" s="300" t="s">
        <v>118</v>
      </c>
      <c r="Y31" s="564" t="s">
        <v>571</v>
      </c>
      <c r="Z31" s="564" t="s">
        <v>579</v>
      </c>
      <c r="AA31" s="301">
        <v>34</v>
      </c>
      <c r="AB31" s="301"/>
      <c r="AC31" s="565"/>
    </row>
    <row r="32" spans="1:29" ht="15.75" thickTop="1" thickBot="1" x14ac:dyDescent="0.25">
      <c r="A32" s="630">
        <v>42617</v>
      </c>
      <c r="B32" s="635" t="s">
        <v>757</v>
      </c>
      <c r="C32" s="631" t="s">
        <v>758</v>
      </c>
      <c r="D32" s="632" t="s">
        <v>759</v>
      </c>
      <c r="E32" s="131" t="s">
        <v>55</v>
      </c>
      <c r="F32" s="369">
        <f t="shared" si="2"/>
        <v>9</v>
      </c>
      <c r="G32" s="493"/>
      <c r="H32" s="302"/>
      <c r="I32" s="493">
        <v>1</v>
      </c>
      <c r="J32" s="302">
        <v>0.1</v>
      </c>
      <c r="K32" s="301" t="s">
        <v>760</v>
      </c>
      <c r="L32" s="567">
        <v>42617</v>
      </c>
      <c r="M32" s="567">
        <v>42617</v>
      </c>
      <c r="N32" s="308">
        <v>42618</v>
      </c>
      <c r="O32" s="489" t="str">
        <f t="shared" si="1"/>
        <v>A</v>
      </c>
      <c r="P32" s="502" t="s">
        <v>411</v>
      </c>
      <c r="Q32" s="298" t="s">
        <v>454</v>
      </c>
      <c r="R32" s="303" t="s">
        <v>684</v>
      </c>
      <c r="S32" s="567" t="s">
        <v>474</v>
      </c>
      <c r="T32" s="569">
        <v>6</v>
      </c>
      <c r="U32" s="564" t="s">
        <v>569</v>
      </c>
      <c r="V32" s="564" t="s">
        <v>761</v>
      </c>
      <c r="W32" s="565">
        <v>19</v>
      </c>
      <c r="X32" s="300" t="s">
        <v>118</v>
      </c>
      <c r="Y32" s="564" t="s">
        <v>571</v>
      </c>
      <c r="Z32" s="564" t="s">
        <v>762</v>
      </c>
      <c r="AA32" s="301">
        <v>96</v>
      </c>
      <c r="AB32" s="301"/>
      <c r="AC32" s="565"/>
    </row>
    <row r="33" spans="1:29" ht="15.75" thickTop="1" thickBot="1" x14ac:dyDescent="0.25">
      <c r="A33" s="630">
        <v>42617</v>
      </c>
      <c r="B33" s="635" t="s">
        <v>763</v>
      </c>
      <c r="C33" s="631" t="s">
        <v>764</v>
      </c>
      <c r="D33" s="632" t="s">
        <v>769</v>
      </c>
      <c r="E33" s="131" t="s">
        <v>55</v>
      </c>
      <c r="F33" s="369">
        <f t="shared" si="2"/>
        <v>10</v>
      </c>
      <c r="G33" s="493"/>
      <c r="H33" s="302"/>
      <c r="I33" s="493">
        <v>1</v>
      </c>
      <c r="J33" s="302">
        <v>1.5</v>
      </c>
      <c r="K33" s="301" t="s">
        <v>772</v>
      </c>
      <c r="L33" s="567">
        <v>42617</v>
      </c>
      <c r="M33" s="639">
        <v>42619</v>
      </c>
      <c r="N33" s="640">
        <v>42626</v>
      </c>
      <c r="O33" s="489" t="s">
        <v>552</v>
      </c>
      <c r="P33" s="502" t="s">
        <v>411</v>
      </c>
      <c r="Q33" s="298" t="s">
        <v>454</v>
      </c>
      <c r="R33" s="303" t="s">
        <v>621</v>
      </c>
      <c r="S33" s="567" t="s">
        <v>414</v>
      </c>
      <c r="T33" s="569">
        <v>22</v>
      </c>
      <c r="U33" s="564" t="s">
        <v>569</v>
      </c>
      <c r="V33" s="564" t="s">
        <v>765</v>
      </c>
      <c r="W33" s="565">
        <v>163</v>
      </c>
      <c r="X33" s="300" t="s">
        <v>118</v>
      </c>
      <c r="Y33" s="564" t="s">
        <v>571</v>
      </c>
      <c r="Z33" s="564" t="s">
        <v>432</v>
      </c>
      <c r="AA33" s="301">
        <v>565</v>
      </c>
      <c r="AB33" s="301"/>
      <c r="AC33" s="565"/>
    </row>
    <row r="34" spans="1:29" ht="15.75" thickTop="1" thickBot="1" x14ac:dyDescent="0.25">
      <c r="A34" s="630">
        <v>42617</v>
      </c>
      <c r="B34" s="635" t="s">
        <v>766</v>
      </c>
      <c r="C34" s="631" t="s">
        <v>767</v>
      </c>
      <c r="D34" s="632" t="s">
        <v>768</v>
      </c>
      <c r="E34" s="131" t="s">
        <v>55</v>
      </c>
      <c r="F34" s="369">
        <f t="shared" si="2"/>
        <v>11</v>
      </c>
      <c r="G34" s="493"/>
      <c r="H34" s="302"/>
      <c r="I34" s="493">
        <v>1</v>
      </c>
      <c r="J34" s="302">
        <v>2</v>
      </c>
      <c r="K34" s="301" t="s">
        <v>773</v>
      </c>
      <c r="L34" s="567">
        <v>42618</v>
      </c>
      <c r="M34" s="567">
        <v>42621</v>
      </c>
      <c r="N34" s="640">
        <v>42633</v>
      </c>
      <c r="O34" s="489" t="s">
        <v>552</v>
      </c>
      <c r="P34" s="502" t="s">
        <v>411</v>
      </c>
      <c r="Q34" s="298" t="s">
        <v>412</v>
      </c>
      <c r="R34" s="303" t="s">
        <v>684</v>
      </c>
      <c r="S34" s="567" t="s">
        <v>474</v>
      </c>
      <c r="T34" s="490" t="s">
        <v>770</v>
      </c>
      <c r="U34" s="564" t="s">
        <v>569</v>
      </c>
      <c r="V34" s="564" t="s">
        <v>685</v>
      </c>
      <c r="W34" s="565">
        <v>44</v>
      </c>
      <c r="X34" s="300" t="s">
        <v>118</v>
      </c>
      <c r="Y34" s="564" t="s">
        <v>571</v>
      </c>
      <c r="Z34" s="564" t="s">
        <v>771</v>
      </c>
      <c r="AA34" s="301">
        <v>83</v>
      </c>
      <c r="AB34" s="301"/>
      <c r="AC34" s="565"/>
    </row>
    <row r="35" spans="1:29" ht="15.75" thickTop="1" thickBot="1" x14ac:dyDescent="0.25">
      <c r="A35" s="630">
        <v>42619</v>
      </c>
      <c r="B35" s="635" t="s">
        <v>777</v>
      </c>
      <c r="C35" s="631" t="s">
        <v>778</v>
      </c>
      <c r="D35" s="632" t="s">
        <v>779</v>
      </c>
      <c r="E35" s="131" t="s">
        <v>55</v>
      </c>
      <c r="F35" s="369">
        <f t="shared" si="2"/>
        <v>12</v>
      </c>
      <c r="G35" s="493"/>
      <c r="H35" s="302"/>
      <c r="I35" s="493">
        <v>1</v>
      </c>
      <c r="J35" s="302">
        <v>0.1</v>
      </c>
      <c r="K35" s="301" t="s">
        <v>780</v>
      </c>
      <c r="L35" s="567">
        <v>42619</v>
      </c>
      <c r="M35" s="567">
        <v>42619</v>
      </c>
      <c r="N35" s="308">
        <v>42619</v>
      </c>
      <c r="O35" s="489" t="str">
        <f t="shared" si="1"/>
        <v>A</v>
      </c>
      <c r="P35" s="502" t="s">
        <v>411</v>
      </c>
      <c r="Q35" s="298" t="s">
        <v>412</v>
      </c>
      <c r="R35" s="303" t="s">
        <v>621</v>
      </c>
      <c r="S35" s="567" t="s">
        <v>414</v>
      </c>
      <c r="T35" s="490" t="s">
        <v>628</v>
      </c>
      <c r="U35" s="564" t="s">
        <v>569</v>
      </c>
      <c r="V35" s="564" t="s">
        <v>781</v>
      </c>
      <c r="W35" s="565">
        <v>92</v>
      </c>
      <c r="X35" s="300" t="s">
        <v>118</v>
      </c>
      <c r="Y35" s="564" t="s">
        <v>571</v>
      </c>
      <c r="Z35" s="564" t="s">
        <v>782</v>
      </c>
      <c r="AA35" s="301">
        <v>66</v>
      </c>
      <c r="AB35" s="301"/>
      <c r="AC35" s="565"/>
    </row>
    <row r="36" spans="1:29" ht="15.75" thickTop="1" thickBot="1" x14ac:dyDescent="0.25">
      <c r="A36" s="630">
        <v>42624</v>
      </c>
      <c r="B36" s="635" t="s">
        <v>795</v>
      </c>
      <c r="C36" s="631" t="s">
        <v>796</v>
      </c>
      <c r="D36" s="632" t="s">
        <v>797</v>
      </c>
      <c r="E36" s="131" t="s">
        <v>55</v>
      </c>
      <c r="F36" s="369">
        <f t="shared" si="2"/>
        <v>13</v>
      </c>
      <c r="G36" s="493">
        <v>1</v>
      </c>
      <c r="H36" s="302">
        <v>0.1</v>
      </c>
      <c r="I36" s="493"/>
      <c r="J36" s="302"/>
      <c r="K36" s="301"/>
      <c r="L36" s="567">
        <v>42626</v>
      </c>
      <c r="M36" s="567">
        <v>42626</v>
      </c>
      <c r="N36" s="308">
        <v>42626</v>
      </c>
      <c r="O36" s="489" t="str">
        <f t="shared" si="1"/>
        <v>A</v>
      </c>
      <c r="P36" s="502" t="s">
        <v>411</v>
      </c>
      <c r="Q36" s="298" t="s">
        <v>412</v>
      </c>
      <c r="R36" s="303" t="s">
        <v>621</v>
      </c>
      <c r="S36" s="567" t="s">
        <v>564</v>
      </c>
      <c r="T36" s="490" t="s">
        <v>798</v>
      </c>
      <c r="U36" s="564" t="s">
        <v>799</v>
      </c>
      <c r="V36" s="564" t="s">
        <v>445</v>
      </c>
      <c r="W36" s="565">
        <v>25</v>
      </c>
      <c r="X36" s="300" t="s">
        <v>118</v>
      </c>
      <c r="Y36" s="564" t="s">
        <v>571</v>
      </c>
      <c r="Z36" s="564" t="s">
        <v>800</v>
      </c>
      <c r="AA36" s="301">
        <v>12</v>
      </c>
      <c r="AB36" s="301"/>
      <c r="AC36" s="565"/>
    </row>
    <row r="37" spans="1:29" ht="15.75" thickTop="1" thickBot="1" x14ac:dyDescent="0.25">
      <c r="A37" s="634"/>
      <c r="B37" s="635"/>
      <c r="C37" s="631" t="s">
        <v>143</v>
      </c>
      <c r="D37" s="632"/>
      <c r="E37" s="131" t="s">
        <v>55</v>
      </c>
      <c r="F37" s="369" t="str">
        <f t="shared" si="2"/>
        <v/>
      </c>
      <c r="G37" s="493"/>
      <c r="H37" s="302"/>
      <c r="I37" s="570"/>
      <c r="J37" s="571"/>
      <c r="K37" s="572"/>
      <c r="L37" s="572"/>
      <c r="M37" s="301"/>
      <c r="N37" s="298"/>
      <c r="O37" s="489">
        <f t="shared" si="1"/>
        <v>0</v>
      </c>
      <c r="P37" s="502"/>
      <c r="Q37" s="298"/>
      <c r="R37" s="303"/>
      <c r="S37" s="567"/>
      <c r="T37" s="490"/>
      <c r="U37" s="564"/>
      <c r="V37" s="564"/>
      <c r="W37" s="565"/>
      <c r="X37" s="300" t="s">
        <v>118</v>
      </c>
      <c r="Y37" s="564"/>
      <c r="Z37" s="564"/>
      <c r="AA37" s="301"/>
      <c r="AB37" s="301"/>
      <c r="AC37" s="565"/>
    </row>
    <row r="38" spans="1:29" ht="15.75" thickTop="1" thickBot="1" x14ac:dyDescent="0.25">
      <c r="A38" s="634"/>
      <c r="B38" s="635"/>
      <c r="C38" s="631" t="s">
        <v>143</v>
      </c>
      <c r="D38" s="632"/>
      <c r="E38" s="131" t="s">
        <v>55</v>
      </c>
      <c r="F38" s="369" t="str">
        <f t="shared" si="2"/>
        <v/>
      </c>
      <c r="G38" s="493"/>
      <c r="H38" s="302"/>
      <c r="I38" s="493"/>
      <c r="J38" s="302"/>
      <c r="K38" s="301"/>
      <c r="L38" s="301"/>
      <c r="M38" s="301"/>
      <c r="N38" s="298"/>
      <c r="O38" s="489">
        <f t="shared" si="1"/>
        <v>0</v>
      </c>
      <c r="P38" s="502"/>
      <c r="Q38" s="298"/>
      <c r="R38" s="303"/>
      <c r="S38" s="567"/>
      <c r="T38" s="490"/>
      <c r="U38" s="564"/>
      <c r="V38" s="564"/>
      <c r="W38" s="565"/>
      <c r="X38" s="300" t="s">
        <v>118</v>
      </c>
      <c r="Y38" s="564"/>
      <c r="Z38" s="564"/>
      <c r="AA38" s="301"/>
      <c r="AB38" s="301"/>
      <c r="AC38" s="565"/>
    </row>
    <row r="39" spans="1:29" ht="15.75" thickTop="1" thickBot="1" x14ac:dyDescent="0.25">
      <c r="A39" s="634"/>
      <c r="B39" s="635"/>
      <c r="C39" s="631" t="s">
        <v>143</v>
      </c>
      <c r="D39" s="632"/>
      <c r="E39" s="131" t="s">
        <v>55</v>
      </c>
      <c r="F39" s="369" t="str">
        <f t="shared" si="2"/>
        <v/>
      </c>
      <c r="G39" s="493"/>
      <c r="H39" s="302"/>
      <c r="I39" s="500"/>
      <c r="J39" s="497"/>
      <c r="K39" s="304"/>
      <c r="L39" s="304"/>
      <c r="M39" s="304"/>
      <c r="N39" s="298"/>
      <c r="O39" s="489">
        <f t="shared" si="1"/>
        <v>0</v>
      </c>
      <c r="P39" s="502"/>
      <c r="Q39" s="298"/>
      <c r="R39" s="303"/>
      <c r="S39" s="306"/>
      <c r="T39" s="490"/>
      <c r="U39" s="305"/>
      <c r="V39" s="305"/>
      <c r="W39" s="379"/>
      <c r="X39" s="300" t="s">
        <v>118</v>
      </c>
      <c r="Y39" s="305"/>
      <c r="Z39" s="305"/>
      <c r="AA39" s="304"/>
      <c r="AB39" s="304"/>
      <c r="AC39" s="379"/>
    </row>
    <row r="40" spans="1:29" ht="15.75" thickTop="1" thickBot="1" x14ac:dyDescent="0.25">
      <c r="A40" s="634"/>
      <c r="B40" s="635"/>
      <c r="C40" s="631" t="s">
        <v>143</v>
      </c>
      <c r="D40" s="632"/>
      <c r="E40" s="131" t="s">
        <v>55</v>
      </c>
      <c r="F40" s="369" t="str">
        <f t="shared" si="2"/>
        <v/>
      </c>
      <c r="G40" s="493"/>
      <c r="H40" s="302"/>
      <c r="I40" s="500"/>
      <c r="J40" s="497"/>
      <c r="K40" s="304"/>
      <c r="L40" s="304"/>
      <c r="M40" s="304"/>
      <c r="N40" s="298"/>
      <c r="O40" s="489">
        <f t="shared" si="1"/>
        <v>0</v>
      </c>
      <c r="P40" s="502"/>
      <c r="Q40" s="298"/>
      <c r="R40" s="299"/>
      <c r="S40" s="308"/>
      <c r="T40" s="490"/>
      <c r="U40" s="305"/>
      <c r="V40" s="305"/>
      <c r="W40" s="379"/>
      <c r="X40" s="300" t="s">
        <v>118</v>
      </c>
      <c r="Y40" s="305"/>
      <c r="Z40" s="305"/>
      <c r="AA40" s="304"/>
      <c r="AB40" s="304"/>
      <c r="AC40" s="379"/>
    </row>
    <row r="41" spans="1:29" ht="15.75" thickTop="1" thickBot="1" x14ac:dyDescent="0.25">
      <c r="A41" s="634"/>
      <c r="B41" s="635"/>
      <c r="C41" s="631" t="s">
        <v>143</v>
      </c>
      <c r="D41" s="632"/>
      <c r="E41" s="131" t="s">
        <v>55</v>
      </c>
      <c r="F41" s="369" t="str">
        <f t="shared" si="2"/>
        <v/>
      </c>
      <c r="G41" s="493"/>
      <c r="H41" s="302"/>
      <c r="I41" s="500"/>
      <c r="J41" s="497"/>
      <c r="K41" s="304"/>
      <c r="L41" s="304"/>
      <c r="M41" s="304"/>
      <c r="N41" s="298"/>
      <c r="O41" s="489">
        <f t="shared" si="1"/>
        <v>0</v>
      </c>
      <c r="P41" s="502"/>
      <c r="Q41" s="298"/>
      <c r="R41" s="303"/>
      <c r="S41" s="306"/>
      <c r="T41" s="490"/>
      <c r="U41" s="305"/>
      <c r="V41" s="305"/>
      <c r="W41" s="379"/>
      <c r="X41" s="300" t="s">
        <v>118</v>
      </c>
      <c r="Y41" s="305"/>
      <c r="Z41" s="305"/>
      <c r="AA41" s="304"/>
      <c r="AB41" s="304"/>
      <c r="AC41" s="379"/>
    </row>
    <row r="42" spans="1:29" ht="14.25" thickTop="1" thickBot="1" x14ac:dyDescent="0.25">
      <c r="A42" s="304"/>
      <c r="B42" s="637"/>
      <c r="C42" s="415" t="s">
        <v>143</v>
      </c>
      <c r="D42" s="301"/>
      <c r="E42" s="131" t="s">
        <v>55</v>
      </c>
      <c r="F42" s="369" t="str">
        <f t="shared" si="2"/>
        <v/>
      </c>
      <c r="G42" s="493"/>
      <c r="H42" s="302"/>
      <c r="I42" s="499"/>
      <c r="J42" s="496"/>
      <c r="K42" s="298"/>
      <c r="L42" s="298"/>
      <c r="M42" s="304"/>
      <c r="N42" s="298"/>
      <c r="O42" s="489">
        <f t="shared" si="1"/>
        <v>0</v>
      </c>
      <c r="P42" s="502"/>
      <c r="Q42" s="298"/>
      <c r="R42" s="299"/>
      <c r="S42" s="308"/>
      <c r="T42" s="490"/>
      <c r="U42" s="305"/>
      <c r="V42" s="305"/>
      <c r="W42" s="379"/>
      <c r="X42" s="300" t="s">
        <v>118</v>
      </c>
      <c r="Y42" s="305"/>
      <c r="Z42" s="305"/>
      <c r="AA42" s="304"/>
      <c r="AB42" s="304"/>
      <c r="AC42" s="379"/>
    </row>
    <row r="43" spans="1:29" ht="14.25" thickTop="1" thickBot="1" x14ac:dyDescent="0.25">
      <c r="A43" s="304"/>
      <c r="B43" s="637"/>
      <c r="C43" s="415" t="s">
        <v>143</v>
      </c>
      <c r="D43" s="301"/>
      <c r="E43" s="131" t="s">
        <v>55</v>
      </c>
      <c r="F43" s="369" t="str">
        <f t="shared" si="2"/>
        <v/>
      </c>
      <c r="G43" s="493"/>
      <c r="H43" s="302"/>
      <c r="I43" s="499"/>
      <c r="J43" s="496"/>
      <c r="K43" s="298"/>
      <c r="L43" s="298"/>
      <c r="M43" s="304"/>
      <c r="N43" s="298"/>
      <c r="O43" s="489">
        <f t="shared" si="1"/>
        <v>0</v>
      </c>
      <c r="P43" s="502"/>
      <c r="Q43" s="298"/>
      <c r="R43" s="299"/>
      <c r="S43" s="308"/>
      <c r="T43" s="490"/>
      <c r="U43" s="305"/>
      <c r="V43" s="305"/>
      <c r="W43" s="379"/>
      <c r="X43" s="300" t="s">
        <v>118</v>
      </c>
      <c r="Y43" s="305"/>
      <c r="Z43" s="305"/>
      <c r="AA43" s="304"/>
      <c r="AB43" s="304"/>
      <c r="AC43" s="379"/>
    </row>
    <row r="44" spans="1:29" ht="14.25" thickTop="1" thickBot="1" x14ac:dyDescent="0.25">
      <c r="A44" s="304"/>
      <c r="B44" s="637"/>
      <c r="C44" s="415" t="s">
        <v>143</v>
      </c>
      <c r="D44" s="301"/>
      <c r="E44" s="131" t="s">
        <v>55</v>
      </c>
      <c r="F44" s="369" t="str">
        <f t="shared" si="2"/>
        <v/>
      </c>
      <c r="G44" s="493"/>
      <c r="H44" s="302"/>
      <c r="I44" s="500"/>
      <c r="J44" s="497"/>
      <c r="K44" s="304"/>
      <c r="L44" s="304"/>
      <c r="M44" s="304"/>
      <c r="N44" s="298"/>
      <c r="O44" s="489">
        <f t="shared" si="1"/>
        <v>0</v>
      </c>
      <c r="P44" s="502"/>
      <c r="Q44" s="298"/>
      <c r="R44" s="303"/>
      <c r="S44" s="306"/>
      <c r="T44" s="490"/>
      <c r="U44" s="305"/>
      <c r="V44" s="305"/>
      <c r="W44" s="379"/>
      <c r="X44" s="300" t="s">
        <v>118</v>
      </c>
      <c r="Y44" s="305"/>
      <c r="Z44" s="305"/>
      <c r="AA44" s="304"/>
      <c r="AB44" s="304"/>
      <c r="AC44" s="379"/>
    </row>
    <row r="45" spans="1:29" ht="14.25" thickTop="1" thickBot="1" x14ac:dyDescent="0.25">
      <c r="A45" s="304"/>
      <c r="B45" s="637"/>
      <c r="C45" s="415" t="s">
        <v>143</v>
      </c>
      <c r="D45" s="301"/>
      <c r="E45" s="131" t="s">
        <v>55</v>
      </c>
      <c r="F45" s="369" t="str">
        <f t="shared" si="2"/>
        <v/>
      </c>
      <c r="G45" s="493"/>
      <c r="H45" s="302"/>
      <c r="I45" s="500"/>
      <c r="J45" s="497"/>
      <c r="K45" s="304"/>
      <c r="L45" s="304"/>
      <c r="M45" s="304"/>
      <c r="N45" s="298"/>
      <c r="O45" s="489">
        <f t="shared" si="1"/>
        <v>0</v>
      </c>
      <c r="P45" s="502"/>
      <c r="Q45" s="298"/>
      <c r="R45" s="303"/>
      <c r="S45" s="306"/>
      <c r="T45" s="490"/>
      <c r="U45" s="305"/>
      <c r="V45" s="305"/>
      <c r="W45" s="379"/>
      <c r="X45" s="300" t="s">
        <v>118</v>
      </c>
      <c r="Y45" s="305"/>
      <c r="Z45" s="305"/>
      <c r="AA45" s="304"/>
      <c r="AB45" s="304"/>
      <c r="AC45" s="379"/>
    </row>
    <row r="46" spans="1:29" ht="14.25" thickTop="1" thickBot="1" x14ac:dyDescent="0.25">
      <c r="A46" s="304"/>
      <c r="B46" s="637"/>
      <c r="C46" s="415" t="s">
        <v>143</v>
      </c>
      <c r="D46" s="301"/>
      <c r="E46" s="131" t="s">
        <v>55</v>
      </c>
      <c r="F46" s="369" t="str">
        <f t="shared" si="2"/>
        <v/>
      </c>
      <c r="G46" s="493"/>
      <c r="H46" s="302"/>
      <c r="I46" s="500"/>
      <c r="J46" s="497"/>
      <c r="K46" s="304"/>
      <c r="L46" s="304"/>
      <c r="M46" s="304"/>
      <c r="N46" s="298"/>
      <c r="O46" s="489">
        <f t="shared" si="1"/>
        <v>0</v>
      </c>
      <c r="P46" s="502"/>
      <c r="Q46" s="298"/>
      <c r="R46" s="303"/>
      <c r="S46" s="306"/>
      <c r="T46" s="490"/>
      <c r="U46" s="305"/>
      <c r="V46" s="305"/>
      <c r="W46" s="379"/>
      <c r="X46" s="300" t="s">
        <v>118</v>
      </c>
      <c r="Y46" s="305"/>
      <c r="Z46" s="305"/>
      <c r="AA46" s="304"/>
      <c r="AB46" s="304"/>
      <c r="AC46" s="379"/>
    </row>
    <row r="47" spans="1:29" ht="14.25" thickTop="1" thickBot="1" x14ac:dyDescent="0.25">
      <c r="A47" s="304"/>
      <c r="B47" s="637"/>
      <c r="C47" s="415" t="s">
        <v>143</v>
      </c>
      <c r="D47" s="301"/>
      <c r="E47" s="131" t="s">
        <v>55</v>
      </c>
      <c r="F47" s="369" t="str">
        <f t="shared" si="2"/>
        <v/>
      </c>
      <c r="G47" s="493"/>
      <c r="H47" s="302"/>
      <c r="I47" s="500"/>
      <c r="J47" s="497"/>
      <c r="K47" s="304"/>
      <c r="L47" s="304"/>
      <c r="M47" s="304"/>
      <c r="N47" s="298"/>
      <c r="O47" s="489">
        <f t="shared" si="1"/>
        <v>0</v>
      </c>
      <c r="P47" s="502"/>
      <c r="Q47" s="298"/>
      <c r="R47" s="303"/>
      <c r="S47" s="306"/>
      <c r="T47" s="490"/>
      <c r="U47" s="305"/>
      <c r="V47" s="305"/>
      <c r="W47" s="379"/>
      <c r="X47" s="300" t="s">
        <v>118</v>
      </c>
      <c r="Y47" s="305"/>
      <c r="Z47" s="305"/>
      <c r="AA47" s="304"/>
      <c r="AB47" s="304"/>
      <c r="AC47" s="379"/>
    </row>
    <row r="48" spans="1:29" ht="14.25" thickTop="1" thickBot="1" x14ac:dyDescent="0.25">
      <c r="A48" s="304"/>
      <c r="B48" s="637"/>
      <c r="C48" s="415" t="s">
        <v>143</v>
      </c>
      <c r="D48" s="301"/>
      <c r="E48" s="131" t="s">
        <v>55</v>
      </c>
      <c r="F48" s="369" t="str">
        <f t="shared" si="2"/>
        <v/>
      </c>
      <c r="G48" s="493"/>
      <c r="H48" s="302"/>
      <c r="I48" s="501"/>
      <c r="J48" s="498"/>
      <c r="K48" s="266"/>
      <c r="L48" s="266"/>
      <c r="M48" s="304"/>
      <c r="N48" s="298"/>
      <c r="O48" s="489">
        <f t="shared" si="1"/>
        <v>0</v>
      </c>
      <c r="P48" s="502"/>
      <c r="Q48" s="298"/>
      <c r="R48" s="303"/>
      <c r="S48" s="306"/>
      <c r="T48" s="490"/>
      <c r="U48" s="305"/>
      <c r="V48" s="305"/>
      <c r="W48" s="379"/>
      <c r="X48" s="300" t="s">
        <v>118</v>
      </c>
      <c r="Y48" s="305"/>
      <c r="Z48" s="305"/>
      <c r="AA48" s="304"/>
      <c r="AB48" s="304"/>
      <c r="AC48" s="379"/>
    </row>
    <row r="49" spans="1:29" ht="14.25" thickTop="1" thickBot="1" x14ac:dyDescent="0.25">
      <c r="A49" s="309"/>
      <c r="B49" s="638"/>
      <c r="C49" s="415" t="s">
        <v>143</v>
      </c>
      <c r="D49" s="309"/>
      <c r="E49" s="309"/>
      <c r="F49" s="369" t="str">
        <f t="shared" si="2"/>
        <v/>
      </c>
      <c r="G49" s="494"/>
      <c r="H49" s="495"/>
      <c r="I49" s="494"/>
      <c r="J49" s="495"/>
      <c r="K49" s="309"/>
      <c r="L49" s="309"/>
      <c r="M49" s="309"/>
      <c r="N49" s="376"/>
      <c r="O49" s="489">
        <f t="shared" si="1"/>
        <v>0</v>
      </c>
      <c r="P49" s="502"/>
      <c r="Q49" s="298"/>
      <c r="R49" s="304"/>
      <c r="S49" s="304"/>
      <c r="T49" s="491"/>
      <c r="U49" s="306"/>
      <c r="V49" s="304"/>
      <c r="W49" s="379"/>
      <c r="X49" s="300" t="s">
        <v>118</v>
      </c>
      <c r="Y49" s="309"/>
      <c r="Z49" s="309"/>
      <c r="AA49" s="309"/>
      <c r="AB49" s="309"/>
      <c r="AC49" s="379"/>
    </row>
    <row r="50" spans="1:29" ht="14.25" thickTop="1" thickBot="1" x14ac:dyDescent="0.25">
      <c r="A50" s="309"/>
      <c r="B50" s="638"/>
      <c r="C50" s="415" t="s">
        <v>143</v>
      </c>
      <c r="D50" s="309"/>
      <c r="E50" s="309"/>
      <c r="F50" s="369" t="str">
        <f t="shared" si="2"/>
        <v/>
      </c>
      <c r="G50" s="494"/>
      <c r="H50" s="495"/>
      <c r="I50" s="494"/>
      <c r="J50" s="495"/>
      <c r="K50" s="309"/>
      <c r="L50" s="309"/>
      <c r="M50" s="309"/>
      <c r="N50" s="376"/>
      <c r="O50" s="489">
        <f t="shared" si="1"/>
        <v>0</v>
      </c>
      <c r="P50" s="502"/>
      <c r="Q50" s="298"/>
      <c r="R50" s="304"/>
      <c r="S50" s="304"/>
      <c r="T50" s="491"/>
      <c r="U50" s="306"/>
      <c r="V50" s="306"/>
      <c r="W50" s="379"/>
      <c r="X50" s="300" t="s">
        <v>118</v>
      </c>
      <c r="Y50" s="309"/>
      <c r="Z50" s="309"/>
      <c r="AA50" s="309"/>
      <c r="AB50" s="309"/>
      <c r="AC50" s="379"/>
    </row>
    <row r="51" spans="1:29" ht="14.25" thickTop="1" thickBot="1" x14ac:dyDescent="0.25">
      <c r="A51" s="309"/>
      <c r="B51" s="638"/>
      <c r="C51" s="415" t="s">
        <v>143</v>
      </c>
      <c r="D51" s="309"/>
      <c r="E51" s="309"/>
      <c r="F51" s="369" t="str">
        <f t="shared" si="2"/>
        <v/>
      </c>
      <c r="G51" s="494"/>
      <c r="H51" s="495"/>
      <c r="I51" s="494"/>
      <c r="J51" s="495"/>
      <c r="K51" s="309"/>
      <c r="L51" s="309"/>
      <c r="M51" s="309"/>
      <c r="N51" s="376"/>
      <c r="O51" s="489">
        <f t="shared" si="1"/>
        <v>0</v>
      </c>
      <c r="P51" s="502"/>
      <c r="Q51" s="298"/>
      <c r="R51" s="304"/>
      <c r="S51" s="304"/>
      <c r="T51" s="491"/>
      <c r="U51" s="306"/>
      <c r="V51" s="304"/>
      <c r="W51" s="379"/>
      <c r="X51" s="300" t="s">
        <v>118</v>
      </c>
      <c r="Y51" s="309"/>
      <c r="Z51" s="309"/>
      <c r="AA51" s="309"/>
      <c r="AB51" s="309"/>
      <c r="AC51" s="379"/>
    </row>
    <row r="52" spans="1:29" ht="14.25" thickTop="1" thickBot="1" x14ac:dyDescent="0.25">
      <c r="A52" s="309"/>
      <c r="B52" s="638"/>
      <c r="C52" s="415" t="s">
        <v>143</v>
      </c>
      <c r="D52" s="309"/>
      <c r="E52" s="309"/>
      <c r="F52" s="369" t="str">
        <f t="shared" si="2"/>
        <v/>
      </c>
      <c r="G52" s="494"/>
      <c r="H52" s="495"/>
      <c r="I52" s="494"/>
      <c r="J52" s="495"/>
      <c r="K52" s="309"/>
      <c r="L52" s="309"/>
      <c r="M52" s="309"/>
      <c r="N52" s="376"/>
      <c r="O52" s="489">
        <f t="shared" si="1"/>
        <v>0</v>
      </c>
      <c r="P52" s="502"/>
      <c r="Q52" s="298"/>
      <c r="R52" s="304"/>
      <c r="S52" s="304"/>
      <c r="T52" s="491"/>
      <c r="U52" s="304"/>
      <c r="V52" s="304"/>
      <c r="W52" s="379"/>
      <c r="X52" s="300" t="s">
        <v>118</v>
      </c>
      <c r="Y52" s="309"/>
      <c r="Z52" s="309"/>
      <c r="AA52" s="309"/>
      <c r="AB52" s="309"/>
      <c r="AC52" s="379"/>
    </row>
    <row r="53" spans="1:29" ht="14.25" thickTop="1" thickBot="1" x14ac:dyDescent="0.25">
      <c r="A53" s="309"/>
      <c r="B53" s="638"/>
      <c r="C53" s="415" t="s">
        <v>143</v>
      </c>
      <c r="D53" s="309"/>
      <c r="E53" s="309"/>
      <c r="F53" s="369" t="str">
        <f t="shared" si="2"/>
        <v/>
      </c>
      <c r="G53" s="494"/>
      <c r="H53" s="495"/>
      <c r="I53" s="494"/>
      <c r="J53" s="495"/>
      <c r="K53" s="309"/>
      <c r="L53" s="309"/>
      <c r="M53" s="309"/>
      <c r="N53" s="376"/>
      <c r="O53" s="489">
        <f t="shared" si="1"/>
        <v>0</v>
      </c>
      <c r="P53" s="502"/>
      <c r="Q53" s="298"/>
      <c r="R53" s="309"/>
      <c r="S53" s="309"/>
      <c r="T53" s="492"/>
      <c r="U53" s="304"/>
      <c r="V53" s="304"/>
      <c r="W53" s="379"/>
      <c r="X53" s="300" t="s">
        <v>118</v>
      </c>
      <c r="Y53" s="309"/>
      <c r="Z53" s="309"/>
      <c r="AA53" s="309"/>
      <c r="AB53" s="309"/>
      <c r="AC53" s="379"/>
    </row>
    <row r="54" spans="1:29" ht="14.25" thickTop="1" thickBot="1" x14ac:dyDescent="0.25">
      <c r="A54" s="309"/>
      <c r="B54" s="380"/>
      <c r="C54" s="415" t="s">
        <v>143</v>
      </c>
      <c r="D54" s="309"/>
      <c r="E54" s="309"/>
      <c r="F54" s="369" t="str">
        <f t="shared" si="2"/>
        <v/>
      </c>
      <c r="G54" s="494"/>
      <c r="H54" s="495"/>
      <c r="I54" s="494"/>
      <c r="J54" s="495"/>
      <c r="K54" s="309"/>
      <c r="L54" s="309"/>
      <c r="M54" s="309"/>
      <c r="N54" s="376"/>
      <c r="O54" s="489">
        <f t="shared" si="1"/>
        <v>0</v>
      </c>
      <c r="P54" s="502"/>
      <c r="Q54" s="298"/>
      <c r="R54" s="309"/>
      <c r="S54" s="309"/>
      <c r="T54" s="492"/>
      <c r="U54" s="304"/>
      <c r="V54" s="304"/>
      <c r="W54" s="379"/>
      <c r="X54" s="300" t="s">
        <v>118</v>
      </c>
      <c r="Y54" s="309"/>
      <c r="Z54" s="309"/>
      <c r="AA54" s="309"/>
      <c r="AB54" s="309"/>
      <c r="AC54" s="379"/>
    </row>
    <row r="55" spans="1:29" ht="14.25" thickTop="1" thickBot="1" x14ac:dyDescent="0.25">
      <c r="A55" s="309"/>
      <c r="B55" s="380"/>
      <c r="C55" s="415" t="s">
        <v>143</v>
      </c>
      <c r="D55" s="309"/>
      <c r="E55" s="309"/>
      <c r="F55" s="369" t="str">
        <f t="shared" si="2"/>
        <v/>
      </c>
      <c r="G55" s="494"/>
      <c r="H55" s="495"/>
      <c r="I55" s="494"/>
      <c r="J55" s="495"/>
      <c r="K55" s="309"/>
      <c r="L55" s="309"/>
      <c r="M55" s="309"/>
      <c r="N55" s="376"/>
      <c r="O55" s="489">
        <f t="shared" si="1"/>
        <v>0</v>
      </c>
      <c r="P55" s="502"/>
      <c r="Q55" s="298"/>
      <c r="R55" s="304"/>
      <c r="S55" s="304"/>
      <c r="T55" s="491"/>
      <c r="U55" s="304"/>
      <c r="V55" s="304"/>
      <c r="W55" s="379"/>
      <c r="X55" s="300" t="s">
        <v>118</v>
      </c>
      <c r="Y55" s="309"/>
      <c r="Z55" s="309"/>
      <c r="AA55" s="309"/>
      <c r="AB55" s="309"/>
      <c r="AC55" s="379"/>
    </row>
    <row r="56" spans="1:29" ht="14.25" thickTop="1" thickBot="1" x14ac:dyDescent="0.25">
      <c r="A56" s="309"/>
      <c r="B56" s="380"/>
      <c r="C56" s="415" t="s">
        <v>143</v>
      </c>
      <c r="D56" s="309"/>
      <c r="E56" s="309"/>
      <c r="F56" s="369" t="str">
        <f t="shared" si="2"/>
        <v/>
      </c>
      <c r="G56" s="494"/>
      <c r="H56" s="495"/>
      <c r="I56" s="494"/>
      <c r="J56" s="495"/>
      <c r="K56" s="309"/>
      <c r="L56" s="309"/>
      <c r="M56" s="309"/>
      <c r="N56" s="376"/>
      <c r="O56" s="489">
        <f t="shared" si="1"/>
        <v>0</v>
      </c>
      <c r="P56" s="502"/>
      <c r="Q56" s="298"/>
      <c r="R56" s="304"/>
      <c r="S56" s="304"/>
      <c r="T56" s="491"/>
      <c r="U56" s="304"/>
      <c r="V56" s="304"/>
      <c r="W56" s="379"/>
      <c r="X56" s="300" t="s">
        <v>118</v>
      </c>
      <c r="Y56" s="309"/>
      <c r="Z56" s="309"/>
      <c r="AA56" s="309"/>
      <c r="AB56" s="309"/>
      <c r="AC56" s="379"/>
    </row>
    <row r="57" spans="1:29" ht="14.25" thickTop="1" thickBot="1" x14ac:dyDescent="0.25">
      <c r="A57" s="309"/>
      <c r="B57" s="380"/>
      <c r="C57" s="415" t="s">
        <v>143</v>
      </c>
      <c r="D57" s="309"/>
      <c r="E57" s="309"/>
      <c r="F57" s="369" t="str">
        <f t="shared" si="2"/>
        <v/>
      </c>
      <c r="G57" s="494"/>
      <c r="H57" s="495"/>
      <c r="I57" s="494"/>
      <c r="J57" s="495"/>
      <c r="K57" s="309"/>
      <c r="L57" s="309"/>
      <c r="M57" s="309"/>
      <c r="N57" s="376"/>
      <c r="O57" s="489">
        <f t="shared" si="1"/>
        <v>0</v>
      </c>
      <c r="P57" s="502"/>
      <c r="Q57" s="298"/>
      <c r="R57" s="304"/>
      <c r="S57" s="304"/>
      <c r="T57" s="491"/>
      <c r="U57" s="304"/>
      <c r="V57" s="304"/>
      <c r="W57" s="379"/>
      <c r="X57" s="300" t="s">
        <v>118</v>
      </c>
      <c r="Y57" s="309"/>
      <c r="Z57" s="309"/>
      <c r="AA57" s="309"/>
      <c r="AB57" s="309"/>
      <c r="AC57" s="379"/>
    </row>
    <row r="58" spans="1:29" ht="14.25" thickTop="1" thickBot="1" x14ac:dyDescent="0.25">
      <c r="A58" s="309"/>
      <c r="B58" s="380"/>
      <c r="C58" s="415" t="s">
        <v>143</v>
      </c>
      <c r="D58" s="309"/>
      <c r="E58" s="309"/>
      <c r="F58" s="369" t="str">
        <f t="shared" si="2"/>
        <v/>
      </c>
      <c r="G58" s="494"/>
      <c r="H58" s="495"/>
      <c r="I58" s="494"/>
      <c r="J58" s="495"/>
      <c r="K58" s="309"/>
      <c r="L58" s="309"/>
      <c r="M58" s="309"/>
      <c r="N58" s="376"/>
      <c r="O58" s="489">
        <f t="shared" si="1"/>
        <v>0</v>
      </c>
      <c r="P58" s="502"/>
      <c r="Q58" s="298"/>
      <c r="R58" s="304"/>
      <c r="S58" s="304"/>
      <c r="T58" s="491"/>
      <c r="U58" s="304"/>
      <c r="V58" s="304"/>
      <c r="W58" s="379"/>
      <c r="X58" s="300" t="s">
        <v>118</v>
      </c>
      <c r="Y58" s="309"/>
      <c r="Z58" s="309"/>
      <c r="AA58" s="309"/>
      <c r="AB58" s="309"/>
      <c r="AC58" s="379"/>
    </row>
    <row r="59" spans="1:29" ht="14.25" thickTop="1" thickBot="1" x14ac:dyDescent="0.25">
      <c r="A59" s="309"/>
      <c r="B59" s="380"/>
      <c r="C59" s="415" t="s">
        <v>143</v>
      </c>
      <c r="D59" s="309"/>
      <c r="E59" s="309"/>
      <c r="F59" s="369" t="str">
        <f t="shared" si="2"/>
        <v/>
      </c>
      <c r="G59" s="494"/>
      <c r="H59" s="495"/>
      <c r="I59" s="494"/>
      <c r="J59" s="495"/>
      <c r="K59" s="309"/>
      <c r="L59" s="309"/>
      <c r="M59" s="309"/>
      <c r="N59" s="376"/>
      <c r="O59" s="489">
        <f t="shared" si="1"/>
        <v>0</v>
      </c>
      <c r="P59" s="502"/>
      <c r="Q59" s="298"/>
      <c r="R59" s="304"/>
      <c r="S59" s="304"/>
      <c r="T59" s="491"/>
      <c r="U59" s="304"/>
      <c r="V59" s="304"/>
      <c r="W59" s="379"/>
      <c r="X59" s="300" t="s">
        <v>118</v>
      </c>
      <c r="Y59" s="309"/>
      <c r="Z59" s="309"/>
      <c r="AA59" s="309"/>
      <c r="AB59" s="309"/>
      <c r="AC59" s="379"/>
    </row>
    <row r="60" spans="1:29" ht="14.25" thickTop="1" thickBot="1" x14ac:dyDescent="0.25">
      <c r="A60" s="309"/>
      <c r="B60" s="380"/>
      <c r="C60" s="415" t="s">
        <v>143</v>
      </c>
      <c r="D60" s="309"/>
      <c r="E60" s="309"/>
      <c r="F60" s="369" t="str">
        <f t="shared" si="2"/>
        <v/>
      </c>
      <c r="G60" s="494"/>
      <c r="H60" s="495"/>
      <c r="I60" s="494"/>
      <c r="J60" s="495"/>
      <c r="K60" s="309"/>
      <c r="L60" s="309"/>
      <c r="M60" s="309"/>
      <c r="N60" s="376"/>
      <c r="O60" s="489">
        <f t="shared" si="1"/>
        <v>0</v>
      </c>
      <c r="P60" s="502"/>
      <c r="Q60" s="298"/>
      <c r="R60" s="304"/>
      <c r="S60" s="304"/>
      <c r="T60" s="491"/>
      <c r="U60" s="304"/>
      <c r="V60" s="304"/>
      <c r="W60" s="379"/>
      <c r="X60" s="300" t="s">
        <v>118</v>
      </c>
      <c r="Y60" s="309"/>
      <c r="Z60" s="309"/>
      <c r="AA60" s="309"/>
      <c r="AB60" s="309"/>
      <c r="AC60" s="379"/>
    </row>
    <row r="61" spans="1:29" ht="14.25" thickTop="1" thickBot="1" x14ac:dyDescent="0.25">
      <c r="A61" s="309"/>
      <c r="B61" s="380"/>
      <c r="C61" s="415" t="s">
        <v>143</v>
      </c>
      <c r="D61" s="309"/>
      <c r="E61" s="309"/>
      <c r="F61" s="369" t="str">
        <f t="shared" si="2"/>
        <v/>
      </c>
      <c r="G61" s="494"/>
      <c r="H61" s="495"/>
      <c r="I61" s="494"/>
      <c r="J61" s="495"/>
      <c r="K61" s="309"/>
      <c r="L61" s="309"/>
      <c r="M61" s="309"/>
      <c r="N61" s="376"/>
      <c r="O61" s="489">
        <f t="shared" si="1"/>
        <v>0</v>
      </c>
      <c r="P61" s="502"/>
      <c r="Q61" s="298"/>
      <c r="R61" s="304"/>
      <c r="S61" s="304"/>
      <c r="T61" s="491"/>
      <c r="U61" s="304"/>
      <c r="V61" s="304"/>
      <c r="W61" s="379"/>
      <c r="X61" s="300" t="s">
        <v>118</v>
      </c>
      <c r="Y61" s="309"/>
      <c r="Z61" s="309"/>
      <c r="AA61" s="309"/>
      <c r="AB61" s="309"/>
      <c r="AC61" s="379"/>
    </row>
    <row r="62" spans="1:29" ht="14.25" thickTop="1" thickBot="1" x14ac:dyDescent="0.25">
      <c r="A62" s="309"/>
      <c r="B62" s="380"/>
      <c r="C62" s="415" t="s">
        <v>143</v>
      </c>
      <c r="D62" s="309"/>
      <c r="E62" s="309"/>
      <c r="F62" s="369" t="str">
        <f t="shared" si="2"/>
        <v/>
      </c>
      <c r="G62" s="494"/>
      <c r="H62" s="495"/>
      <c r="I62" s="494"/>
      <c r="J62" s="495"/>
      <c r="K62" s="309"/>
      <c r="L62" s="309"/>
      <c r="M62" s="309"/>
      <c r="N62" s="376"/>
      <c r="O62" s="489">
        <f t="shared" si="1"/>
        <v>0</v>
      </c>
      <c r="P62" s="502"/>
      <c r="Q62" s="298"/>
      <c r="R62" s="304"/>
      <c r="S62" s="304"/>
      <c r="T62" s="491"/>
      <c r="U62" s="304"/>
      <c r="V62" s="304"/>
      <c r="W62" s="379"/>
      <c r="X62" s="300" t="s">
        <v>118</v>
      </c>
      <c r="Y62" s="309"/>
      <c r="Z62" s="309"/>
      <c r="AA62" s="309"/>
      <c r="AB62" s="309"/>
      <c r="AC62" s="379"/>
    </row>
    <row r="63" spans="1:29" ht="14.25" thickTop="1" thickBot="1" x14ac:dyDescent="0.25">
      <c r="A63" s="309"/>
      <c r="B63" s="380"/>
      <c r="C63" s="415" t="s">
        <v>143</v>
      </c>
      <c r="D63" s="309"/>
      <c r="E63" s="309"/>
      <c r="F63" s="369" t="str">
        <f t="shared" si="2"/>
        <v/>
      </c>
      <c r="G63" s="494"/>
      <c r="H63" s="495"/>
      <c r="I63" s="494"/>
      <c r="J63" s="495"/>
      <c r="K63" s="309"/>
      <c r="L63" s="309"/>
      <c r="M63" s="309"/>
      <c r="N63" s="376"/>
      <c r="O63" s="489">
        <f t="shared" si="1"/>
        <v>0</v>
      </c>
      <c r="P63" s="502"/>
      <c r="Q63" s="298"/>
      <c r="R63" s="304"/>
      <c r="S63" s="304"/>
      <c r="T63" s="491"/>
      <c r="U63" s="304"/>
      <c r="V63" s="304"/>
      <c r="W63" s="379"/>
      <c r="X63" s="300" t="s">
        <v>118</v>
      </c>
      <c r="Y63" s="309"/>
      <c r="Z63" s="309"/>
      <c r="AA63" s="309"/>
      <c r="AB63" s="309"/>
      <c r="AC63" s="379"/>
    </row>
    <row r="64" spans="1:29" ht="14.25" thickTop="1" thickBot="1" x14ac:dyDescent="0.25">
      <c r="A64" s="309"/>
      <c r="B64" s="380"/>
      <c r="C64" s="415" t="s">
        <v>143</v>
      </c>
      <c r="D64" s="309"/>
      <c r="E64" s="309"/>
      <c r="F64" s="369" t="str">
        <f t="shared" si="2"/>
        <v/>
      </c>
      <c r="G64" s="494"/>
      <c r="H64" s="495"/>
      <c r="I64" s="494"/>
      <c r="J64" s="495"/>
      <c r="K64" s="309"/>
      <c r="L64" s="309"/>
      <c r="M64" s="309"/>
      <c r="N64" s="376"/>
      <c r="O64" s="489">
        <f t="shared" si="1"/>
        <v>0</v>
      </c>
      <c r="P64" s="502"/>
      <c r="Q64" s="298"/>
      <c r="R64" s="304"/>
      <c r="S64" s="304"/>
      <c r="T64" s="491"/>
      <c r="U64" s="304"/>
      <c r="V64" s="304"/>
      <c r="W64" s="379"/>
      <c r="X64" s="300" t="s">
        <v>118</v>
      </c>
      <c r="Y64" s="309"/>
      <c r="Z64" s="309"/>
      <c r="AA64" s="309"/>
      <c r="AB64" s="309"/>
      <c r="AC64" s="379"/>
    </row>
    <row r="65" spans="1:29" ht="14.25" thickTop="1" thickBot="1" x14ac:dyDescent="0.25">
      <c r="A65" s="309"/>
      <c r="B65" s="380"/>
      <c r="C65" s="415" t="s">
        <v>143</v>
      </c>
      <c r="D65" s="309"/>
      <c r="E65" s="309"/>
      <c r="F65" s="369" t="str">
        <f t="shared" si="2"/>
        <v/>
      </c>
      <c r="G65" s="494"/>
      <c r="H65" s="495"/>
      <c r="I65" s="494"/>
      <c r="J65" s="495"/>
      <c r="K65" s="309"/>
      <c r="L65" s="309"/>
      <c r="M65" s="309"/>
      <c r="N65" s="376"/>
      <c r="O65" s="489">
        <f t="shared" si="1"/>
        <v>0</v>
      </c>
      <c r="P65" s="502"/>
      <c r="Q65" s="298"/>
      <c r="R65" s="304"/>
      <c r="S65" s="304"/>
      <c r="T65" s="491"/>
      <c r="U65" s="304"/>
      <c r="V65" s="304"/>
      <c r="W65" s="379"/>
      <c r="X65" s="300" t="s">
        <v>118</v>
      </c>
      <c r="Y65" s="309"/>
      <c r="Z65" s="309"/>
      <c r="AA65" s="309"/>
      <c r="AB65" s="309"/>
      <c r="AC65" s="379"/>
    </row>
    <row r="66" spans="1:29" ht="14.25" thickTop="1" thickBot="1" x14ac:dyDescent="0.25">
      <c r="A66" s="309"/>
      <c r="B66" s="380"/>
      <c r="C66" s="415" t="s">
        <v>143</v>
      </c>
      <c r="D66" s="309"/>
      <c r="E66" s="309"/>
      <c r="F66" s="369" t="str">
        <f t="shared" si="2"/>
        <v/>
      </c>
      <c r="G66" s="494"/>
      <c r="H66" s="495"/>
      <c r="I66" s="494"/>
      <c r="J66" s="495"/>
      <c r="K66" s="309"/>
      <c r="L66" s="309"/>
      <c r="M66" s="309"/>
      <c r="N66" s="376"/>
      <c r="O66" s="489">
        <f t="shared" si="1"/>
        <v>0</v>
      </c>
      <c r="P66" s="502"/>
      <c r="Q66" s="298"/>
      <c r="R66" s="304"/>
      <c r="S66" s="304"/>
      <c r="T66" s="491"/>
      <c r="U66" s="304"/>
      <c r="V66" s="304"/>
      <c r="W66" s="379"/>
      <c r="X66" s="300" t="s">
        <v>118</v>
      </c>
      <c r="Y66" s="309"/>
      <c r="Z66" s="309"/>
      <c r="AA66" s="309"/>
      <c r="AB66" s="309"/>
      <c r="AC66" s="379"/>
    </row>
    <row r="67" spans="1:29" ht="14.25" thickTop="1" thickBot="1" x14ac:dyDescent="0.25">
      <c r="A67" s="309"/>
      <c r="B67" s="380"/>
      <c r="C67" s="415" t="s">
        <v>143</v>
      </c>
      <c r="D67" s="309"/>
      <c r="E67" s="309"/>
      <c r="F67" s="369" t="str">
        <f t="shared" si="2"/>
        <v/>
      </c>
      <c r="G67" s="494"/>
      <c r="H67" s="495"/>
      <c r="I67" s="494"/>
      <c r="J67" s="495"/>
      <c r="K67" s="309"/>
      <c r="L67" s="309"/>
      <c r="M67" s="309"/>
      <c r="N67" s="376"/>
      <c r="O67" s="489">
        <f t="shared" si="1"/>
        <v>0</v>
      </c>
      <c r="P67" s="502"/>
      <c r="Q67" s="298"/>
      <c r="R67" s="304"/>
      <c r="S67" s="304"/>
      <c r="T67" s="491"/>
      <c r="U67" s="304"/>
      <c r="V67" s="304"/>
      <c r="W67" s="379"/>
      <c r="X67" s="300" t="s">
        <v>118</v>
      </c>
      <c r="Y67" s="309"/>
      <c r="Z67" s="309"/>
      <c r="AA67" s="309"/>
      <c r="AB67" s="309"/>
      <c r="AC67" s="379"/>
    </row>
    <row r="68" spans="1:29" ht="14.25" thickTop="1" thickBot="1" x14ac:dyDescent="0.25">
      <c r="A68" s="309"/>
      <c r="B68" s="380"/>
      <c r="C68" s="415" t="s">
        <v>143</v>
      </c>
      <c r="D68" s="309"/>
      <c r="E68" s="309"/>
      <c r="F68" s="369" t="str">
        <f t="shared" si="2"/>
        <v/>
      </c>
      <c r="G68" s="494"/>
      <c r="H68" s="495"/>
      <c r="I68" s="494"/>
      <c r="J68" s="495"/>
      <c r="K68" s="309"/>
      <c r="L68" s="309"/>
      <c r="M68" s="309"/>
      <c r="N68" s="376"/>
      <c r="O68" s="489">
        <f t="shared" si="1"/>
        <v>0</v>
      </c>
      <c r="P68" s="502"/>
      <c r="Q68" s="298"/>
      <c r="R68" s="304"/>
      <c r="S68" s="304"/>
      <c r="T68" s="491"/>
      <c r="U68" s="304"/>
      <c r="V68" s="304"/>
      <c r="W68" s="379"/>
      <c r="X68" s="300" t="s">
        <v>118</v>
      </c>
      <c r="Y68" s="309"/>
      <c r="Z68" s="309"/>
      <c r="AA68" s="309"/>
      <c r="AB68" s="309"/>
      <c r="AC68" s="379"/>
    </row>
    <row r="69" spans="1:29" ht="14.25" thickTop="1" thickBot="1" x14ac:dyDescent="0.25">
      <c r="A69" s="309"/>
      <c r="B69" s="380"/>
      <c r="C69" s="415" t="s">
        <v>143</v>
      </c>
      <c r="D69" s="309"/>
      <c r="E69" s="309"/>
      <c r="F69" s="369" t="str">
        <f t="shared" si="2"/>
        <v/>
      </c>
      <c r="G69" s="494"/>
      <c r="H69" s="495"/>
      <c r="I69" s="494"/>
      <c r="J69" s="495"/>
      <c r="K69" s="309"/>
      <c r="L69" s="309"/>
      <c r="M69" s="309"/>
      <c r="N69" s="376"/>
      <c r="O69" s="489">
        <f t="shared" si="1"/>
        <v>0</v>
      </c>
      <c r="P69" s="502"/>
      <c r="Q69" s="298"/>
      <c r="R69" s="304"/>
      <c r="S69" s="304"/>
      <c r="T69" s="491"/>
      <c r="U69" s="304"/>
      <c r="V69" s="304"/>
      <c r="W69" s="379"/>
      <c r="X69" s="300" t="s">
        <v>118</v>
      </c>
      <c r="Y69" s="309"/>
      <c r="Z69" s="309"/>
      <c r="AA69" s="309"/>
      <c r="AB69" s="309"/>
      <c r="AC69" s="379"/>
    </row>
    <row r="70" spans="1:29" ht="14.25" thickTop="1" thickBot="1" x14ac:dyDescent="0.25">
      <c r="A70" s="309"/>
      <c r="B70" s="380"/>
      <c r="C70" s="415" t="s">
        <v>143</v>
      </c>
      <c r="D70" s="309"/>
      <c r="E70" s="309"/>
      <c r="F70" s="369" t="str">
        <f t="shared" si="2"/>
        <v/>
      </c>
      <c r="G70" s="494"/>
      <c r="H70" s="495"/>
      <c r="I70" s="494"/>
      <c r="J70" s="495"/>
      <c r="K70" s="309"/>
      <c r="L70" s="309"/>
      <c r="M70" s="309"/>
      <c r="N70" s="376"/>
      <c r="O70" s="489">
        <f>IF((H70+J70)&gt;5000,"G",IF((H70+J70)&gt;1000,"F", IF((H70+J70)&gt;300,"E",IF((H70+J70)&gt;100,"D",IF((H70+J70)&gt;10,"C",IF((H70+J70)&gt;0.3,"B",IF((H70+J70)&gt;0,"A",)))))))</f>
        <v>0</v>
      </c>
      <c r="P70" s="502"/>
      <c r="Q70" s="298"/>
      <c r="R70" s="304"/>
      <c r="S70" s="304"/>
      <c r="T70" s="491"/>
      <c r="U70" s="304"/>
      <c r="V70" s="304"/>
      <c r="W70" s="379"/>
      <c r="X70" s="300" t="s">
        <v>118</v>
      </c>
      <c r="Y70" s="309"/>
      <c r="Z70" s="309"/>
      <c r="AA70" s="309"/>
      <c r="AB70" s="309"/>
      <c r="AC70" s="379"/>
    </row>
    <row r="71" spans="1:29" ht="14.25" thickTop="1" thickBot="1" x14ac:dyDescent="0.25">
      <c r="A71" s="309"/>
      <c r="B71" s="380"/>
      <c r="C71" s="415" t="s">
        <v>143</v>
      </c>
      <c r="D71" s="309"/>
      <c r="E71" s="309"/>
      <c r="F71" s="369" t="str">
        <f t="shared" si="2"/>
        <v/>
      </c>
      <c r="G71" s="494"/>
      <c r="H71" s="495"/>
      <c r="I71" s="494"/>
      <c r="J71" s="495"/>
      <c r="K71" s="309"/>
      <c r="L71" s="309"/>
      <c r="M71" s="309"/>
      <c r="N71" s="376"/>
      <c r="O71" s="489">
        <f t="shared" si="1"/>
        <v>0</v>
      </c>
      <c r="P71" s="502"/>
      <c r="Q71" s="298"/>
      <c r="R71" s="304"/>
      <c r="S71" s="304"/>
      <c r="T71" s="491"/>
      <c r="U71" s="304"/>
      <c r="V71" s="304"/>
      <c r="W71" s="379"/>
      <c r="X71" s="300" t="s">
        <v>118</v>
      </c>
      <c r="Y71" s="309"/>
      <c r="Z71" s="309"/>
      <c r="AA71" s="309"/>
      <c r="AB71" s="309"/>
      <c r="AC71" s="379"/>
    </row>
    <row r="72" spans="1:29" ht="14.25" thickTop="1" thickBot="1" x14ac:dyDescent="0.25">
      <c r="A72" s="309"/>
      <c r="B72" s="380"/>
      <c r="C72" s="415" t="s">
        <v>143</v>
      </c>
      <c r="D72" s="309"/>
      <c r="E72" s="309"/>
      <c r="F72" s="369" t="str">
        <f t="shared" si="2"/>
        <v/>
      </c>
      <c r="G72" s="494"/>
      <c r="H72" s="495"/>
      <c r="I72" s="494"/>
      <c r="J72" s="495"/>
      <c r="K72" s="309"/>
      <c r="L72" s="309"/>
      <c r="M72" s="309"/>
      <c r="N72" s="376"/>
      <c r="O72" s="489">
        <f t="shared" si="1"/>
        <v>0</v>
      </c>
      <c r="P72" s="502"/>
      <c r="Q72" s="298"/>
      <c r="R72" s="304"/>
      <c r="S72" s="304"/>
      <c r="T72" s="491"/>
      <c r="U72" s="304"/>
      <c r="V72" s="304"/>
      <c r="W72" s="379"/>
      <c r="X72" s="300" t="s">
        <v>118</v>
      </c>
      <c r="Y72" s="309"/>
      <c r="Z72" s="309"/>
      <c r="AA72" s="309"/>
      <c r="AB72" s="309"/>
      <c r="AC72" s="379"/>
    </row>
    <row r="73" spans="1:29" ht="14.25" thickTop="1" thickBot="1" x14ac:dyDescent="0.25">
      <c r="A73" s="309"/>
      <c r="B73" s="380"/>
      <c r="C73" s="415" t="s">
        <v>143</v>
      </c>
      <c r="D73" s="309"/>
      <c r="E73" s="309"/>
      <c r="F73" s="369" t="str">
        <f t="shared" si="2"/>
        <v/>
      </c>
      <c r="G73" s="494"/>
      <c r="H73" s="495"/>
      <c r="I73" s="494"/>
      <c r="J73" s="495"/>
      <c r="K73" s="309"/>
      <c r="L73" s="309"/>
      <c r="M73" s="309"/>
      <c r="N73" s="376"/>
      <c r="O73" s="489">
        <f t="shared" si="1"/>
        <v>0</v>
      </c>
      <c r="P73" s="502"/>
      <c r="Q73" s="298"/>
      <c r="R73" s="304"/>
      <c r="S73" s="304"/>
      <c r="T73" s="491"/>
      <c r="U73" s="304"/>
      <c r="V73" s="304"/>
      <c r="W73" s="379"/>
      <c r="X73" s="300" t="s">
        <v>118</v>
      </c>
      <c r="Y73" s="309"/>
      <c r="Z73" s="309"/>
      <c r="AA73" s="309"/>
      <c r="AB73" s="309"/>
      <c r="AC73" s="379"/>
    </row>
    <row r="74" spans="1:29" ht="14.25" thickTop="1" thickBot="1" x14ac:dyDescent="0.25">
      <c r="A74" s="309"/>
      <c r="B74" s="380"/>
      <c r="C74" s="415" t="s">
        <v>143</v>
      </c>
      <c r="D74" s="309"/>
      <c r="E74" s="309"/>
      <c r="F74" s="369" t="str">
        <f t="shared" si="2"/>
        <v/>
      </c>
      <c r="G74" s="494"/>
      <c r="H74" s="495"/>
      <c r="I74" s="494"/>
      <c r="J74" s="495"/>
      <c r="K74" s="309"/>
      <c r="L74" s="309"/>
      <c r="M74" s="309"/>
      <c r="N74" s="376"/>
      <c r="O74" s="489">
        <f t="shared" si="1"/>
        <v>0</v>
      </c>
      <c r="P74" s="502"/>
      <c r="Q74" s="298"/>
      <c r="R74" s="304"/>
      <c r="S74" s="304"/>
      <c r="T74" s="491"/>
      <c r="U74" s="304"/>
      <c r="V74" s="304"/>
      <c r="W74" s="379"/>
      <c r="X74" s="300" t="s">
        <v>118</v>
      </c>
      <c r="Y74" s="309"/>
      <c r="Z74" s="309"/>
      <c r="AA74" s="309"/>
      <c r="AB74" s="309"/>
      <c r="AC74" s="379"/>
    </row>
    <row r="75" spans="1:29" ht="14.25" thickTop="1" thickBot="1" x14ac:dyDescent="0.25">
      <c r="A75" s="309"/>
      <c r="B75" s="380"/>
      <c r="C75" s="415" t="s">
        <v>143</v>
      </c>
      <c r="D75" s="309"/>
      <c r="E75" s="309"/>
      <c r="F75" s="369" t="str">
        <f t="shared" si="2"/>
        <v/>
      </c>
      <c r="G75" s="494"/>
      <c r="H75" s="495"/>
      <c r="I75" s="494"/>
      <c r="J75" s="495"/>
      <c r="K75" s="309"/>
      <c r="L75" s="309"/>
      <c r="M75" s="309"/>
      <c r="N75" s="376"/>
      <c r="O75" s="489">
        <f t="shared" si="1"/>
        <v>0</v>
      </c>
      <c r="P75" s="502"/>
      <c r="Q75" s="298"/>
      <c r="R75" s="304"/>
      <c r="S75" s="304"/>
      <c r="T75" s="491"/>
      <c r="U75" s="304"/>
      <c r="V75" s="304"/>
      <c r="W75" s="379"/>
      <c r="X75" s="300" t="s">
        <v>118</v>
      </c>
      <c r="Y75" s="309"/>
      <c r="Z75" s="309"/>
      <c r="AA75" s="309"/>
      <c r="AB75" s="309"/>
      <c r="AC75" s="379"/>
    </row>
    <row r="76" spans="1:29" ht="14.25" thickTop="1" thickBot="1" x14ac:dyDescent="0.25">
      <c r="A76" s="309"/>
      <c r="B76" s="380"/>
      <c r="C76" s="415" t="s">
        <v>143</v>
      </c>
      <c r="D76" s="309"/>
      <c r="E76" s="309"/>
      <c r="F76" s="369" t="str">
        <f t="shared" si="2"/>
        <v/>
      </c>
      <c r="G76" s="494"/>
      <c r="H76" s="495"/>
      <c r="I76" s="494"/>
      <c r="J76" s="495"/>
      <c r="K76" s="309"/>
      <c r="L76" s="309"/>
      <c r="M76" s="309"/>
      <c r="N76" s="376"/>
      <c r="O76" s="489">
        <f t="shared" si="1"/>
        <v>0</v>
      </c>
      <c r="P76" s="502"/>
      <c r="Q76" s="298"/>
      <c r="R76" s="304"/>
      <c r="S76" s="304"/>
      <c r="T76" s="491"/>
      <c r="U76" s="304"/>
      <c r="V76" s="304"/>
      <c r="W76" s="379"/>
      <c r="X76" s="300" t="s">
        <v>118</v>
      </c>
      <c r="Y76" s="309"/>
      <c r="Z76" s="309"/>
      <c r="AA76" s="309"/>
      <c r="AB76" s="309"/>
      <c r="AC76" s="379"/>
    </row>
    <row r="77" spans="1:29" ht="14.25" thickTop="1" thickBot="1" x14ac:dyDescent="0.25">
      <c r="A77" s="309"/>
      <c r="B77" s="380"/>
      <c r="C77" s="415" t="s">
        <v>143</v>
      </c>
      <c r="D77" s="309"/>
      <c r="E77" s="309"/>
      <c r="F77" s="369" t="str">
        <f t="shared" si="2"/>
        <v/>
      </c>
      <c r="G77" s="494"/>
      <c r="H77" s="495"/>
      <c r="I77" s="494"/>
      <c r="J77" s="495"/>
      <c r="K77" s="309"/>
      <c r="L77" s="309"/>
      <c r="M77" s="309"/>
      <c r="N77" s="376"/>
      <c r="O77" s="489">
        <f t="shared" si="1"/>
        <v>0</v>
      </c>
      <c r="P77" s="502"/>
      <c r="Q77" s="298"/>
      <c r="R77" s="304"/>
      <c r="S77" s="304"/>
      <c r="T77" s="491"/>
      <c r="U77" s="304"/>
      <c r="V77" s="304"/>
      <c r="W77" s="379"/>
      <c r="X77" s="300" t="s">
        <v>118</v>
      </c>
      <c r="Y77" s="309"/>
      <c r="Z77" s="309"/>
      <c r="AA77" s="309"/>
      <c r="AB77" s="309"/>
      <c r="AC77" s="379"/>
    </row>
    <row r="78" spans="1:29" ht="14.25" thickTop="1" thickBot="1" x14ac:dyDescent="0.25">
      <c r="A78" s="309"/>
      <c r="B78" s="380"/>
      <c r="C78" s="415" t="s">
        <v>143</v>
      </c>
      <c r="D78" s="309"/>
      <c r="E78" s="309"/>
      <c r="F78" s="369" t="str">
        <f t="shared" si="2"/>
        <v/>
      </c>
      <c r="G78" s="494"/>
      <c r="H78" s="495"/>
      <c r="I78" s="494"/>
      <c r="J78" s="495"/>
      <c r="K78" s="309"/>
      <c r="L78" s="309"/>
      <c r="M78" s="309"/>
      <c r="N78" s="376"/>
      <c r="O78" s="489">
        <f t="shared" ref="O78:O99" si="3">IF((H78+J78)&gt;5000,"G",IF((H78+J78)&gt;1000,"F", IF((H78+J78)&gt;300,"E",IF((H78+J78)&gt;100,"D",IF((H78+J78)&gt;10,"C",IF((H78+J78)&gt;0.3,"B",IF((H78+J78)&gt;0,"A",)))))))</f>
        <v>0</v>
      </c>
      <c r="P78" s="502"/>
      <c r="Q78" s="298"/>
      <c r="R78" s="304"/>
      <c r="S78" s="304"/>
      <c r="T78" s="491"/>
      <c r="U78" s="304"/>
      <c r="V78" s="304"/>
      <c r="W78" s="379"/>
      <c r="X78" s="300" t="s">
        <v>118</v>
      </c>
      <c r="Y78" s="309"/>
      <c r="Z78" s="309"/>
      <c r="AA78" s="309"/>
      <c r="AB78" s="309"/>
      <c r="AC78" s="379"/>
    </row>
    <row r="79" spans="1:29" ht="14.25" thickTop="1" thickBot="1" x14ac:dyDescent="0.25">
      <c r="A79" s="309"/>
      <c r="B79" s="380"/>
      <c r="C79" s="415" t="s">
        <v>143</v>
      </c>
      <c r="D79" s="309"/>
      <c r="E79" s="309"/>
      <c r="F79" s="369" t="str">
        <f t="shared" ref="F79:F99" si="4">IF(B79="","",F78+1)</f>
        <v/>
      </c>
      <c r="G79" s="494"/>
      <c r="H79" s="495"/>
      <c r="I79" s="494"/>
      <c r="J79" s="495"/>
      <c r="K79" s="309"/>
      <c r="L79" s="309"/>
      <c r="M79" s="309"/>
      <c r="N79" s="376"/>
      <c r="O79" s="489">
        <f t="shared" si="3"/>
        <v>0</v>
      </c>
      <c r="P79" s="502"/>
      <c r="Q79" s="298"/>
      <c r="R79" s="304"/>
      <c r="S79" s="304"/>
      <c r="T79" s="491"/>
      <c r="U79" s="304"/>
      <c r="V79" s="304"/>
      <c r="W79" s="379"/>
      <c r="X79" s="300" t="s">
        <v>118</v>
      </c>
      <c r="Y79" s="309"/>
      <c r="Z79" s="309"/>
      <c r="AA79" s="309"/>
      <c r="AB79" s="309"/>
      <c r="AC79" s="379"/>
    </row>
    <row r="80" spans="1:29" ht="14.25" thickTop="1" thickBot="1" x14ac:dyDescent="0.25">
      <c r="A80" s="309"/>
      <c r="B80" s="380"/>
      <c r="C80" s="415" t="s">
        <v>143</v>
      </c>
      <c r="D80" s="309"/>
      <c r="E80" s="309"/>
      <c r="F80" s="369" t="str">
        <f t="shared" si="4"/>
        <v/>
      </c>
      <c r="G80" s="494"/>
      <c r="H80" s="495"/>
      <c r="I80" s="494"/>
      <c r="J80" s="495"/>
      <c r="K80" s="309"/>
      <c r="L80" s="309"/>
      <c r="M80" s="309"/>
      <c r="N80" s="376"/>
      <c r="O80" s="489">
        <f t="shared" si="3"/>
        <v>0</v>
      </c>
      <c r="P80" s="502"/>
      <c r="Q80" s="298"/>
      <c r="R80" s="304"/>
      <c r="S80" s="304"/>
      <c r="T80" s="491"/>
      <c r="U80" s="304"/>
      <c r="V80" s="304"/>
      <c r="W80" s="379"/>
      <c r="X80" s="300" t="s">
        <v>118</v>
      </c>
      <c r="Y80" s="309"/>
      <c r="Z80" s="309"/>
      <c r="AA80" s="309"/>
      <c r="AB80" s="309"/>
      <c r="AC80" s="379"/>
    </row>
    <row r="81" spans="1:29" ht="14.25" thickTop="1" thickBot="1" x14ac:dyDescent="0.25">
      <c r="A81" s="309"/>
      <c r="B81" s="380"/>
      <c r="C81" s="415" t="s">
        <v>143</v>
      </c>
      <c r="D81" s="309"/>
      <c r="E81" s="309"/>
      <c r="F81" s="369" t="str">
        <f t="shared" si="4"/>
        <v/>
      </c>
      <c r="G81" s="494"/>
      <c r="H81" s="495"/>
      <c r="I81" s="494"/>
      <c r="J81" s="495"/>
      <c r="K81" s="309"/>
      <c r="L81" s="309"/>
      <c r="M81" s="309"/>
      <c r="N81" s="376"/>
      <c r="O81" s="489">
        <f t="shared" si="3"/>
        <v>0</v>
      </c>
      <c r="P81" s="502"/>
      <c r="Q81" s="298"/>
      <c r="R81" s="304"/>
      <c r="S81" s="304"/>
      <c r="T81" s="491"/>
      <c r="U81" s="304"/>
      <c r="V81" s="304"/>
      <c r="W81" s="379"/>
      <c r="X81" s="300" t="s">
        <v>118</v>
      </c>
      <c r="Y81" s="309"/>
      <c r="Z81" s="309"/>
      <c r="AA81" s="309"/>
      <c r="AB81" s="309"/>
      <c r="AC81" s="379"/>
    </row>
    <row r="82" spans="1:29" ht="14.25" thickTop="1" thickBot="1" x14ac:dyDescent="0.25">
      <c r="A82" s="309"/>
      <c r="B82" s="380"/>
      <c r="C82" s="415" t="s">
        <v>143</v>
      </c>
      <c r="D82" s="309"/>
      <c r="E82" s="309"/>
      <c r="F82" s="369" t="str">
        <f t="shared" si="4"/>
        <v/>
      </c>
      <c r="G82" s="494"/>
      <c r="H82" s="495"/>
      <c r="I82" s="494"/>
      <c r="J82" s="495"/>
      <c r="K82" s="309"/>
      <c r="L82" s="309"/>
      <c r="M82" s="309"/>
      <c r="N82" s="376"/>
      <c r="O82" s="489">
        <f t="shared" si="3"/>
        <v>0</v>
      </c>
      <c r="P82" s="502"/>
      <c r="Q82" s="298"/>
      <c r="R82" s="304"/>
      <c r="S82" s="304"/>
      <c r="T82" s="491"/>
      <c r="U82" s="304"/>
      <c r="V82" s="304"/>
      <c r="W82" s="379"/>
      <c r="X82" s="300" t="s">
        <v>118</v>
      </c>
      <c r="Y82" s="309"/>
      <c r="Z82" s="309"/>
      <c r="AA82" s="309"/>
      <c r="AB82" s="309"/>
      <c r="AC82" s="379"/>
    </row>
    <row r="83" spans="1:29" ht="14.25" thickTop="1" thickBot="1" x14ac:dyDescent="0.25">
      <c r="A83" s="309"/>
      <c r="B83" s="380"/>
      <c r="C83" s="415" t="s">
        <v>143</v>
      </c>
      <c r="D83" s="309"/>
      <c r="E83" s="309"/>
      <c r="F83" s="369" t="str">
        <f t="shared" si="4"/>
        <v/>
      </c>
      <c r="G83" s="494"/>
      <c r="H83" s="495"/>
      <c r="I83" s="494"/>
      <c r="J83" s="495"/>
      <c r="K83" s="309"/>
      <c r="L83" s="309"/>
      <c r="M83" s="309"/>
      <c r="N83" s="376"/>
      <c r="O83" s="489">
        <f t="shared" si="3"/>
        <v>0</v>
      </c>
      <c r="P83" s="502"/>
      <c r="Q83" s="298"/>
      <c r="R83" s="304"/>
      <c r="S83" s="304"/>
      <c r="T83" s="491"/>
      <c r="U83" s="304"/>
      <c r="V83" s="304"/>
      <c r="W83" s="379"/>
      <c r="X83" s="300" t="s">
        <v>118</v>
      </c>
      <c r="Y83" s="309"/>
      <c r="Z83" s="309"/>
      <c r="AA83" s="309"/>
      <c r="AB83" s="309"/>
      <c r="AC83" s="379"/>
    </row>
    <row r="84" spans="1:29" ht="14.25" thickTop="1" thickBot="1" x14ac:dyDescent="0.25">
      <c r="A84" s="309"/>
      <c r="B84" s="380"/>
      <c r="C84" s="415" t="s">
        <v>143</v>
      </c>
      <c r="D84" s="309"/>
      <c r="E84" s="309"/>
      <c r="F84" s="369" t="str">
        <f t="shared" si="4"/>
        <v/>
      </c>
      <c r="G84" s="494"/>
      <c r="H84" s="495"/>
      <c r="I84" s="494"/>
      <c r="J84" s="495"/>
      <c r="K84" s="309"/>
      <c r="L84" s="309"/>
      <c r="M84" s="309"/>
      <c r="N84" s="376"/>
      <c r="O84" s="489">
        <f t="shared" si="3"/>
        <v>0</v>
      </c>
      <c r="P84" s="502"/>
      <c r="Q84" s="298"/>
      <c r="R84" s="304"/>
      <c r="S84" s="304"/>
      <c r="T84" s="491"/>
      <c r="U84" s="304"/>
      <c r="V84" s="304"/>
      <c r="W84" s="379"/>
      <c r="X84" s="300" t="s">
        <v>118</v>
      </c>
      <c r="Y84" s="309"/>
      <c r="Z84" s="309"/>
      <c r="AA84" s="309"/>
      <c r="AB84" s="309"/>
      <c r="AC84" s="379"/>
    </row>
    <row r="85" spans="1:29" ht="14.25" thickTop="1" thickBot="1" x14ac:dyDescent="0.25">
      <c r="A85" s="309"/>
      <c r="B85" s="380"/>
      <c r="C85" s="415" t="s">
        <v>143</v>
      </c>
      <c r="D85" s="309"/>
      <c r="E85" s="309"/>
      <c r="F85" s="369" t="str">
        <f t="shared" si="4"/>
        <v/>
      </c>
      <c r="G85" s="494"/>
      <c r="H85" s="495"/>
      <c r="I85" s="494"/>
      <c r="J85" s="495"/>
      <c r="K85" s="309"/>
      <c r="L85" s="309"/>
      <c r="M85" s="309"/>
      <c r="N85" s="376"/>
      <c r="O85" s="489">
        <f t="shared" si="3"/>
        <v>0</v>
      </c>
      <c r="P85" s="502"/>
      <c r="Q85" s="298"/>
      <c r="R85" s="304"/>
      <c r="S85" s="304"/>
      <c r="T85" s="491"/>
      <c r="U85" s="304"/>
      <c r="V85" s="304"/>
      <c r="W85" s="379"/>
      <c r="X85" s="300" t="s">
        <v>118</v>
      </c>
      <c r="Y85" s="309"/>
      <c r="Z85" s="309"/>
      <c r="AA85" s="309"/>
      <c r="AB85" s="309"/>
      <c r="AC85" s="379"/>
    </row>
    <row r="86" spans="1:29" ht="14.25" thickTop="1" thickBot="1" x14ac:dyDescent="0.25">
      <c r="A86" s="309"/>
      <c r="B86" s="380"/>
      <c r="C86" s="415" t="s">
        <v>143</v>
      </c>
      <c r="D86" s="309"/>
      <c r="E86" s="309"/>
      <c r="F86" s="369" t="str">
        <f t="shared" si="4"/>
        <v/>
      </c>
      <c r="G86" s="494"/>
      <c r="H86" s="495"/>
      <c r="I86" s="494"/>
      <c r="J86" s="495"/>
      <c r="K86" s="309"/>
      <c r="L86" s="309"/>
      <c r="M86" s="309"/>
      <c r="N86" s="376"/>
      <c r="O86" s="489">
        <f t="shared" si="3"/>
        <v>0</v>
      </c>
      <c r="P86" s="502"/>
      <c r="Q86" s="298"/>
      <c r="R86" s="304"/>
      <c r="S86" s="304"/>
      <c r="T86" s="491"/>
      <c r="U86" s="304"/>
      <c r="V86" s="304"/>
      <c r="W86" s="379"/>
      <c r="X86" s="300" t="s">
        <v>118</v>
      </c>
      <c r="Y86" s="309"/>
      <c r="Z86" s="309"/>
      <c r="AA86" s="309"/>
      <c r="AB86" s="309"/>
      <c r="AC86" s="379"/>
    </row>
    <row r="87" spans="1:29" ht="14.25" thickTop="1" thickBot="1" x14ac:dyDescent="0.25">
      <c r="A87" s="309"/>
      <c r="B87" s="380"/>
      <c r="C87" s="415" t="s">
        <v>143</v>
      </c>
      <c r="D87" s="309"/>
      <c r="E87" s="309"/>
      <c r="F87" s="369" t="str">
        <f t="shared" si="4"/>
        <v/>
      </c>
      <c r="G87" s="494"/>
      <c r="H87" s="495"/>
      <c r="I87" s="494"/>
      <c r="J87" s="495"/>
      <c r="K87" s="309"/>
      <c r="L87" s="309"/>
      <c r="M87" s="309"/>
      <c r="N87" s="376"/>
      <c r="O87" s="489">
        <f t="shared" si="3"/>
        <v>0</v>
      </c>
      <c r="P87" s="502"/>
      <c r="Q87" s="298"/>
      <c r="R87" s="304"/>
      <c r="S87" s="304"/>
      <c r="T87" s="491"/>
      <c r="U87" s="304"/>
      <c r="V87" s="304"/>
      <c r="W87" s="379"/>
      <c r="X87" s="300" t="s">
        <v>118</v>
      </c>
      <c r="Y87" s="309"/>
      <c r="Z87" s="309"/>
      <c r="AA87" s="309"/>
      <c r="AB87" s="309"/>
      <c r="AC87" s="379"/>
    </row>
    <row r="88" spans="1:29" ht="14.25" thickTop="1" thickBot="1" x14ac:dyDescent="0.25">
      <c r="A88" s="309"/>
      <c r="B88" s="380"/>
      <c r="C88" s="415" t="s">
        <v>143</v>
      </c>
      <c r="D88" s="309"/>
      <c r="E88" s="309"/>
      <c r="F88" s="369" t="str">
        <f t="shared" si="4"/>
        <v/>
      </c>
      <c r="G88" s="494"/>
      <c r="H88" s="495"/>
      <c r="I88" s="494"/>
      <c r="J88" s="495"/>
      <c r="K88" s="309"/>
      <c r="L88" s="309"/>
      <c r="M88" s="309"/>
      <c r="N88" s="376"/>
      <c r="O88" s="489">
        <f t="shared" si="3"/>
        <v>0</v>
      </c>
      <c r="P88" s="502"/>
      <c r="Q88" s="298"/>
      <c r="R88" s="304"/>
      <c r="S88" s="304"/>
      <c r="T88" s="491"/>
      <c r="U88" s="304"/>
      <c r="V88" s="304"/>
      <c r="W88" s="379"/>
      <c r="X88" s="300" t="s">
        <v>118</v>
      </c>
      <c r="Y88" s="309"/>
      <c r="Z88" s="309"/>
      <c r="AA88" s="309"/>
      <c r="AB88" s="309"/>
      <c r="AC88" s="379"/>
    </row>
    <row r="89" spans="1:29" ht="14.25" thickTop="1" thickBot="1" x14ac:dyDescent="0.25">
      <c r="A89" s="309"/>
      <c r="B89" s="380"/>
      <c r="C89" s="415" t="s">
        <v>143</v>
      </c>
      <c r="D89" s="309"/>
      <c r="E89" s="309"/>
      <c r="F89" s="369" t="str">
        <f t="shared" si="4"/>
        <v/>
      </c>
      <c r="G89" s="494"/>
      <c r="H89" s="495"/>
      <c r="I89" s="494"/>
      <c r="J89" s="495"/>
      <c r="K89" s="309"/>
      <c r="L89" s="309"/>
      <c r="M89" s="309"/>
      <c r="N89" s="376"/>
      <c r="O89" s="489">
        <f t="shared" si="3"/>
        <v>0</v>
      </c>
      <c r="P89" s="502"/>
      <c r="Q89" s="298"/>
      <c r="R89" s="304"/>
      <c r="S89" s="304"/>
      <c r="T89" s="491"/>
      <c r="U89" s="304"/>
      <c r="V89" s="304"/>
      <c r="W89" s="379"/>
      <c r="X89" s="300" t="s">
        <v>118</v>
      </c>
      <c r="Y89" s="309"/>
      <c r="Z89" s="309"/>
      <c r="AA89" s="309"/>
      <c r="AB89" s="309"/>
      <c r="AC89" s="379"/>
    </row>
    <row r="90" spans="1:29" ht="14.25" thickTop="1" thickBot="1" x14ac:dyDescent="0.25">
      <c r="A90" s="309"/>
      <c r="B90" s="380"/>
      <c r="C90" s="415" t="s">
        <v>143</v>
      </c>
      <c r="D90" s="309"/>
      <c r="E90" s="309"/>
      <c r="F90" s="369" t="str">
        <f t="shared" si="4"/>
        <v/>
      </c>
      <c r="G90" s="494"/>
      <c r="H90" s="495"/>
      <c r="I90" s="494"/>
      <c r="J90" s="495"/>
      <c r="K90" s="309"/>
      <c r="L90" s="309"/>
      <c r="M90" s="309"/>
      <c r="N90" s="376"/>
      <c r="O90" s="489">
        <f t="shared" si="3"/>
        <v>0</v>
      </c>
      <c r="P90" s="502"/>
      <c r="Q90" s="298"/>
      <c r="R90" s="304"/>
      <c r="S90" s="304"/>
      <c r="T90" s="491"/>
      <c r="U90" s="304"/>
      <c r="V90" s="304"/>
      <c r="W90" s="379"/>
      <c r="X90" s="300" t="s">
        <v>118</v>
      </c>
      <c r="Y90" s="309"/>
      <c r="Z90" s="309"/>
      <c r="AA90" s="309"/>
      <c r="AB90" s="309"/>
      <c r="AC90" s="379"/>
    </row>
    <row r="91" spans="1:29" ht="14.25" thickTop="1" thickBot="1" x14ac:dyDescent="0.25">
      <c r="A91" s="309"/>
      <c r="B91" s="380"/>
      <c r="C91" s="415" t="s">
        <v>143</v>
      </c>
      <c r="D91" s="309"/>
      <c r="E91" s="309"/>
      <c r="F91" s="369" t="str">
        <f t="shared" si="4"/>
        <v/>
      </c>
      <c r="G91" s="494"/>
      <c r="H91" s="495"/>
      <c r="I91" s="494"/>
      <c r="J91" s="495"/>
      <c r="K91" s="309"/>
      <c r="L91" s="309"/>
      <c r="M91" s="309"/>
      <c r="N91" s="376"/>
      <c r="O91" s="489">
        <f t="shared" si="3"/>
        <v>0</v>
      </c>
      <c r="P91" s="502"/>
      <c r="Q91" s="298"/>
      <c r="R91" s="304"/>
      <c r="S91" s="304"/>
      <c r="T91" s="491"/>
      <c r="U91" s="304"/>
      <c r="V91" s="304"/>
      <c r="W91" s="379"/>
      <c r="X91" s="300" t="s">
        <v>118</v>
      </c>
      <c r="Y91" s="309"/>
      <c r="Z91" s="309"/>
      <c r="AA91" s="309"/>
      <c r="AB91" s="309"/>
      <c r="AC91" s="379"/>
    </row>
    <row r="92" spans="1:29" ht="14.25" thickTop="1" thickBot="1" x14ac:dyDescent="0.25">
      <c r="A92" s="309"/>
      <c r="B92" s="380"/>
      <c r="C92" s="415" t="s">
        <v>143</v>
      </c>
      <c r="D92" s="309"/>
      <c r="E92" s="309"/>
      <c r="F92" s="369" t="str">
        <f t="shared" si="4"/>
        <v/>
      </c>
      <c r="G92" s="494"/>
      <c r="H92" s="495"/>
      <c r="I92" s="494"/>
      <c r="J92" s="495"/>
      <c r="K92" s="309"/>
      <c r="L92" s="309"/>
      <c r="M92" s="309"/>
      <c r="N92" s="376"/>
      <c r="O92" s="489">
        <f t="shared" si="3"/>
        <v>0</v>
      </c>
      <c r="P92" s="502"/>
      <c r="Q92" s="298"/>
      <c r="R92" s="304"/>
      <c r="S92" s="304"/>
      <c r="T92" s="491"/>
      <c r="U92" s="304"/>
      <c r="V92" s="304"/>
      <c r="W92" s="379"/>
      <c r="X92" s="300" t="s">
        <v>118</v>
      </c>
      <c r="Y92" s="309"/>
      <c r="Z92" s="309"/>
      <c r="AA92" s="309"/>
      <c r="AB92" s="309"/>
      <c r="AC92" s="379"/>
    </row>
    <row r="93" spans="1:29" ht="14.25" thickTop="1" thickBot="1" x14ac:dyDescent="0.25">
      <c r="A93" s="309"/>
      <c r="B93" s="380"/>
      <c r="C93" s="415" t="s">
        <v>143</v>
      </c>
      <c r="D93" s="309"/>
      <c r="E93" s="309"/>
      <c r="F93" s="369" t="str">
        <f t="shared" si="4"/>
        <v/>
      </c>
      <c r="G93" s="494"/>
      <c r="H93" s="495"/>
      <c r="I93" s="494"/>
      <c r="J93" s="495"/>
      <c r="K93" s="309"/>
      <c r="L93" s="309"/>
      <c r="M93" s="309"/>
      <c r="N93" s="376"/>
      <c r="O93" s="489">
        <f t="shared" si="3"/>
        <v>0</v>
      </c>
      <c r="P93" s="502"/>
      <c r="Q93" s="298"/>
      <c r="R93" s="304"/>
      <c r="S93" s="304"/>
      <c r="T93" s="491"/>
      <c r="U93" s="304"/>
      <c r="V93" s="304"/>
      <c r="W93" s="379"/>
      <c r="X93" s="300" t="s">
        <v>118</v>
      </c>
      <c r="Y93" s="309"/>
      <c r="Z93" s="309"/>
      <c r="AA93" s="309"/>
      <c r="AB93" s="309"/>
      <c r="AC93" s="379"/>
    </row>
    <row r="94" spans="1:29" ht="14.25" thickTop="1" thickBot="1" x14ac:dyDescent="0.25">
      <c r="A94" s="309"/>
      <c r="B94" s="380"/>
      <c r="C94" s="415" t="s">
        <v>143</v>
      </c>
      <c r="D94" s="309"/>
      <c r="E94" s="309"/>
      <c r="F94" s="369" t="str">
        <f t="shared" si="4"/>
        <v/>
      </c>
      <c r="G94" s="494"/>
      <c r="H94" s="495"/>
      <c r="I94" s="494"/>
      <c r="J94" s="495"/>
      <c r="K94" s="309"/>
      <c r="L94" s="309"/>
      <c r="M94" s="309"/>
      <c r="N94" s="376"/>
      <c r="O94" s="489">
        <f t="shared" si="3"/>
        <v>0</v>
      </c>
      <c r="P94" s="502"/>
      <c r="Q94" s="298"/>
      <c r="R94" s="304"/>
      <c r="S94" s="304"/>
      <c r="T94" s="491"/>
      <c r="U94" s="304"/>
      <c r="V94" s="304"/>
      <c r="W94" s="379"/>
      <c r="X94" s="300" t="s">
        <v>118</v>
      </c>
      <c r="Y94" s="309"/>
      <c r="Z94" s="309"/>
      <c r="AA94" s="309"/>
      <c r="AB94" s="309"/>
      <c r="AC94" s="379"/>
    </row>
    <row r="95" spans="1:29" ht="14.25" thickTop="1" thickBot="1" x14ac:dyDescent="0.25">
      <c r="A95" s="309"/>
      <c r="B95" s="380"/>
      <c r="C95" s="415" t="s">
        <v>143</v>
      </c>
      <c r="D95" s="309"/>
      <c r="E95" s="309"/>
      <c r="F95" s="369" t="str">
        <f t="shared" si="4"/>
        <v/>
      </c>
      <c r="G95" s="494"/>
      <c r="H95" s="495"/>
      <c r="I95" s="494"/>
      <c r="J95" s="495"/>
      <c r="K95" s="309"/>
      <c r="L95" s="309"/>
      <c r="M95" s="309"/>
      <c r="N95" s="376"/>
      <c r="O95" s="489">
        <f t="shared" si="3"/>
        <v>0</v>
      </c>
      <c r="P95" s="502"/>
      <c r="Q95" s="298"/>
      <c r="R95" s="304"/>
      <c r="S95" s="304"/>
      <c r="T95" s="491"/>
      <c r="U95" s="304"/>
      <c r="V95" s="304"/>
      <c r="W95" s="379"/>
      <c r="X95" s="300" t="s">
        <v>118</v>
      </c>
      <c r="Y95" s="309"/>
      <c r="Z95" s="309"/>
      <c r="AA95" s="309"/>
      <c r="AB95" s="309"/>
      <c r="AC95" s="379"/>
    </row>
    <row r="96" spans="1:29" ht="14.25" thickTop="1" thickBot="1" x14ac:dyDescent="0.25">
      <c r="A96" s="309"/>
      <c r="B96" s="380"/>
      <c r="C96" s="415" t="s">
        <v>143</v>
      </c>
      <c r="D96" s="309"/>
      <c r="E96" s="309"/>
      <c r="F96" s="369" t="str">
        <f t="shared" si="4"/>
        <v/>
      </c>
      <c r="G96" s="494"/>
      <c r="H96" s="495"/>
      <c r="I96" s="494"/>
      <c r="J96" s="495"/>
      <c r="K96" s="309"/>
      <c r="L96" s="309"/>
      <c r="M96" s="309"/>
      <c r="N96" s="376"/>
      <c r="O96" s="489">
        <f t="shared" si="3"/>
        <v>0</v>
      </c>
      <c r="P96" s="502"/>
      <c r="Q96" s="298"/>
      <c r="R96" s="304"/>
      <c r="S96" s="304"/>
      <c r="T96" s="491"/>
      <c r="U96" s="304"/>
      <c r="V96" s="304"/>
      <c r="W96" s="379"/>
      <c r="X96" s="300" t="s">
        <v>118</v>
      </c>
      <c r="Y96" s="309"/>
      <c r="Z96" s="309"/>
      <c r="AA96" s="309"/>
      <c r="AB96" s="309"/>
      <c r="AC96" s="379"/>
    </row>
    <row r="97" spans="1:29" ht="14.25" thickTop="1" thickBot="1" x14ac:dyDescent="0.25">
      <c r="A97" s="309"/>
      <c r="B97" s="380"/>
      <c r="C97" s="415" t="s">
        <v>143</v>
      </c>
      <c r="D97" s="309"/>
      <c r="E97" s="309"/>
      <c r="F97" s="369" t="str">
        <f t="shared" si="4"/>
        <v/>
      </c>
      <c r="G97" s="494"/>
      <c r="H97" s="495"/>
      <c r="I97" s="494"/>
      <c r="J97" s="495"/>
      <c r="K97" s="309"/>
      <c r="L97" s="309"/>
      <c r="M97" s="309"/>
      <c r="N97" s="376"/>
      <c r="O97" s="489">
        <f t="shared" si="3"/>
        <v>0</v>
      </c>
      <c r="P97" s="502"/>
      <c r="Q97" s="298"/>
      <c r="R97" s="304"/>
      <c r="S97" s="304"/>
      <c r="T97" s="491"/>
      <c r="U97" s="304"/>
      <c r="V97" s="304"/>
      <c r="W97" s="379"/>
      <c r="X97" s="300" t="s">
        <v>118</v>
      </c>
      <c r="Y97" s="309"/>
      <c r="Z97" s="309"/>
      <c r="AA97" s="309"/>
      <c r="AB97" s="309"/>
      <c r="AC97" s="379"/>
    </row>
    <row r="98" spans="1:29" ht="14.25" thickTop="1" thickBot="1" x14ac:dyDescent="0.25">
      <c r="A98" s="309"/>
      <c r="B98" s="380"/>
      <c r="C98" s="415" t="s">
        <v>143</v>
      </c>
      <c r="D98" s="309"/>
      <c r="E98" s="309"/>
      <c r="F98" s="369" t="str">
        <f t="shared" si="4"/>
        <v/>
      </c>
      <c r="G98" s="494"/>
      <c r="H98" s="495"/>
      <c r="I98" s="494"/>
      <c r="J98" s="495"/>
      <c r="K98" s="309"/>
      <c r="L98" s="309"/>
      <c r="M98" s="309"/>
      <c r="N98" s="376"/>
      <c r="O98" s="489">
        <f t="shared" si="3"/>
        <v>0</v>
      </c>
      <c r="P98" s="502"/>
      <c r="Q98" s="298"/>
      <c r="R98" s="304"/>
      <c r="S98" s="304"/>
      <c r="T98" s="491"/>
      <c r="U98" s="304"/>
      <c r="V98" s="304"/>
      <c r="W98" s="379"/>
      <c r="X98" s="300" t="s">
        <v>118</v>
      </c>
      <c r="Y98" s="309"/>
      <c r="Z98" s="309"/>
      <c r="AA98" s="309"/>
      <c r="AB98" s="309"/>
      <c r="AC98" s="379"/>
    </row>
    <row r="99" spans="1:29" ht="13.5" thickTop="1" x14ac:dyDescent="0.2">
      <c r="A99" s="309"/>
      <c r="B99" s="380"/>
      <c r="C99" s="415" t="s">
        <v>143</v>
      </c>
      <c r="D99" s="309"/>
      <c r="E99" s="309"/>
      <c r="F99" s="369" t="str">
        <f t="shared" si="4"/>
        <v/>
      </c>
      <c r="G99" s="494"/>
      <c r="H99" s="495"/>
      <c r="I99" s="494"/>
      <c r="J99" s="495"/>
      <c r="K99" s="309"/>
      <c r="L99" s="309"/>
      <c r="M99" s="309"/>
      <c r="N99" s="376"/>
      <c r="O99" s="489">
        <f t="shared" si="3"/>
        <v>0</v>
      </c>
      <c r="P99" s="502"/>
      <c r="Q99" s="298"/>
      <c r="R99" s="304"/>
      <c r="S99" s="304"/>
      <c r="T99" s="491"/>
      <c r="U99" s="304"/>
      <c r="V99" s="304"/>
      <c r="W99" s="379"/>
      <c r="X99" s="300" t="s">
        <v>118</v>
      </c>
      <c r="Y99" s="309"/>
      <c r="Z99" s="309"/>
      <c r="AA99" s="309"/>
      <c r="AB99" s="309"/>
      <c r="AC99" s="379"/>
    </row>
    <row r="100" spans="1:29" x14ac:dyDescent="0.2">
      <c r="O100" s="160"/>
      <c r="P100" s="160"/>
      <c r="Q100" s="160"/>
      <c r="R100" s="160"/>
      <c r="S100" s="160"/>
      <c r="T100" s="160"/>
      <c r="U100" s="162"/>
      <c r="V100" s="160"/>
      <c r="W100" s="160"/>
      <c r="X100" s="161"/>
      <c r="Y100" s="161"/>
    </row>
    <row r="101" spans="1:29" x14ac:dyDescent="0.2">
      <c r="O101" s="160"/>
      <c r="P101" s="160"/>
      <c r="Q101" s="160"/>
      <c r="R101" s="160"/>
      <c r="S101" s="160"/>
      <c r="T101" s="160"/>
      <c r="U101" s="162"/>
      <c r="V101" s="160"/>
      <c r="W101" s="160"/>
      <c r="X101" s="161"/>
      <c r="Y101" s="161"/>
    </row>
    <row r="102" spans="1:29" x14ac:dyDescent="0.2">
      <c r="O102" s="160"/>
      <c r="P102" s="160"/>
      <c r="Q102" s="160"/>
      <c r="R102" s="160"/>
      <c r="S102" s="160"/>
      <c r="T102" s="160"/>
      <c r="U102" s="162"/>
      <c r="V102" s="160"/>
      <c r="W102" s="160"/>
      <c r="X102" s="161"/>
      <c r="Y102" s="161"/>
    </row>
    <row r="103" spans="1:29" x14ac:dyDescent="0.2">
      <c r="O103" s="160"/>
      <c r="P103" s="160"/>
      <c r="Q103" s="160"/>
      <c r="R103" s="160"/>
      <c r="S103" s="160"/>
      <c r="T103" s="160"/>
      <c r="U103" s="162"/>
      <c r="V103" s="160"/>
      <c r="W103" s="160"/>
      <c r="X103" s="161"/>
      <c r="Y103" s="161"/>
    </row>
    <row r="104" spans="1:29" x14ac:dyDescent="0.2">
      <c r="O104" s="160"/>
      <c r="P104" s="160"/>
      <c r="Q104" s="160"/>
      <c r="R104" s="160"/>
      <c r="S104" s="160"/>
      <c r="T104" s="160"/>
      <c r="U104" s="162"/>
      <c r="V104" s="160"/>
      <c r="W104" s="160"/>
      <c r="X104" s="161"/>
      <c r="Y104" s="161"/>
    </row>
    <row r="105" spans="1:29" x14ac:dyDescent="0.2">
      <c r="O105" s="160"/>
      <c r="P105" s="160"/>
      <c r="Q105" s="160"/>
      <c r="R105" s="160"/>
      <c r="S105" s="160"/>
      <c r="T105" s="160"/>
      <c r="U105" s="162"/>
      <c r="V105" s="160"/>
      <c r="W105" s="160"/>
      <c r="X105" s="161"/>
      <c r="Y105" s="161"/>
    </row>
    <row r="106" spans="1:29" x14ac:dyDescent="0.2">
      <c r="O106" s="160"/>
      <c r="P106" s="160"/>
      <c r="Q106" s="160"/>
      <c r="R106" s="160"/>
      <c r="S106" s="160"/>
      <c r="T106" s="160"/>
      <c r="U106" s="162"/>
      <c r="V106" s="160"/>
      <c r="W106" s="160"/>
      <c r="X106" s="161"/>
      <c r="Y106" s="161"/>
    </row>
    <row r="107" spans="1:29" x14ac:dyDescent="0.2">
      <c r="O107" s="160"/>
      <c r="P107" s="160"/>
      <c r="Q107" s="160"/>
      <c r="R107" s="160"/>
      <c r="S107" s="160"/>
      <c r="T107" s="160"/>
      <c r="U107" s="162"/>
      <c r="V107" s="160"/>
      <c r="W107" s="160"/>
      <c r="X107" s="161"/>
      <c r="Y107" s="161"/>
    </row>
    <row r="108" spans="1:29" x14ac:dyDescent="0.2">
      <c r="O108" s="160"/>
      <c r="P108" s="160"/>
      <c r="Q108" s="160"/>
      <c r="R108" s="160"/>
      <c r="S108" s="160"/>
      <c r="T108" s="160"/>
      <c r="U108" s="162"/>
      <c r="V108" s="160"/>
      <c r="W108" s="160"/>
      <c r="X108" s="161"/>
      <c r="Y108" s="161"/>
    </row>
    <row r="109" spans="1:29" x14ac:dyDescent="0.2">
      <c r="O109" s="160"/>
      <c r="P109" s="160"/>
      <c r="Q109" s="160"/>
      <c r="R109" s="160"/>
      <c r="S109" s="160"/>
      <c r="T109" s="160"/>
      <c r="U109" s="162"/>
      <c r="V109" s="160"/>
      <c r="W109" s="160"/>
      <c r="X109" s="161"/>
      <c r="Y109" s="161"/>
    </row>
    <row r="110" spans="1:29" x14ac:dyDescent="0.2">
      <c r="O110" s="160"/>
      <c r="P110" s="160"/>
      <c r="Q110" s="160"/>
      <c r="R110" s="160"/>
      <c r="S110" s="160"/>
      <c r="T110" s="160"/>
      <c r="U110" s="162"/>
      <c r="V110" s="160"/>
      <c r="W110" s="160"/>
      <c r="X110" s="161"/>
      <c r="Y110" s="161"/>
    </row>
    <row r="111" spans="1:29" x14ac:dyDescent="0.2">
      <c r="O111" s="160"/>
      <c r="P111" s="160"/>
      <c r="Q111" s="160"/>
      <c r="R111" s="160"/>
      <c r="S111" s="160"/>
      <c r="T111" s="160"/>
      <c r="U111" s="162"/>
      <c r="V111" s="160"/>
      <c r="W111" s="160"/>
      <c r="X111" s="161"/>
      <c r="Y111" s="161"/>
    </row>
    <row r="112" spans="1:29" x14ac:dyDescent="0.2">
      <c r="O112" s="160"/>
      <c r="P112" s="160"/>
      <c r="Q112" s="160"/>
      <c r="R112" s="160"/>
      <c r="S112" s="160"/>
      <c r="T112" s="160"/>
      <c r="U112" s="162"/>
      <c r="V112" s="160"/>
      <c r="W112" s="160"/>
      <c r="X112" s="161"/>
      <c r="Y112" s="161"/>
    </row>
    <row r="113" spans="15:25" x14ac:dyDescent="0.2">
      <c r="O113" s="160"/>
      <c r="P113" s="160"/>
      <c r="Q113" s="160"/>
      <c r="R113" s="160"/>
      <c r="S113" s="160"/>
      <c r="T113" s="160"/>
      <c r="U113" s="162"/>
      <c r="V113" s="160"/>
      <c r="W113" s="160"/>
      <c r="X113" s="161"/>
      <c r="Y113" s="161"/>
    </row>
    <row r="114" spans="15:25" x14ac:dyDescent="0.2">
      <c r="O114" s="160"/>
      <c r="P114" s="160"/>
      <c r="Q114" s="160"/>
      <c r="R114" s="160"/>
      <c r="S114" s="160"/>
      <c r="T114" s="160"/>
      <c r="U114" s="162"/>
      <c r="V114" s="160"/>
      <c r="W114" s="160"/>
      <c r="X114" s="161"/>
      <c r="Y114" s="161"/>
    </row>
    <row r="115" spans="15:25" x14ac:dyDescent="0.2">
      <c r="O115" s="160"/>
      <c r="P115" s="160"/>
      <c r="Q115" s="160"/>
      <c r="R115" s="160"/>
      <c r="S115" s="160"/>
      <c r="T115" s="160"/>
      <c r="U115" s="162"/>
      <c r="V115" s="160"/>
      <c r="W115" s="160"/>
      <c r="X115" s="161"/>
      <c r="Y115" s="161"/>
    </row>
    <row r="116" spans="15:25" x14ac:dyDescent="0.2">
      <c r="O116" s="160"/>
      <c r="P116" s="160"/>
      <c r="Q116" s="160"/>
      <c r="R116" s="160"/>
      <c r="S116" s="160"/>
      <c r="T116" s="160"/>
      <c r="U116" s="162"/>
      <c r="V116" s="160"/>
      <c r="W116" s="160"/>
      <c r="X116" s="161"/>
      <c r="Y116" s="161"/>
    </row>
    <row r="117" spans="15:25" x14ac:dyDescent="0.2">
      <c r="O117" s="160"/>
      <c r="P117" s="160"/>
      <c r="Q117" s="160"/>
      <c r="R117" s="160"/>
      <c r="S117" s="160"/>
      <c r="T117" s="160"/>
      <c r="U117" s="162"/>
      <c r="V117" s="160"/>
      <c r="W117" s="160"/>
      <c r="X117" s="161"/>
      <c r="Y117" s="161"/>
    </row>
    <row r="118" spans="15:25" x14ac:dyDescent="0.2">
      <c r="O118" s="160"/>
      <c r="P118" s="160"/>
      <c r="Q118" s="160"/>
      <c r="R118" s="160"/>
      <c r="S118" s="160"/>
      <c r="T118" s="160"/>
      <c r="U118" s="162"/>
      <c r="V118" s="160"/>
      <c r="W118" s="160"/>
      <c r="X118" s="161"/>
      <c r="Y118" s="161"/>
    </row>
    <row r="119" spans="15:25" x14ac:dyDescent="0.2">
      <c r="O119" s="160"/>
      <c r="P119" s="160"/>
      <c r="Q119" s="160"/>
      <c r="R119" s="160"/>
      <c r="S119" s="160"/>
      <c r="T119" s="160"/>
      <c r="U119" s="162"/>
      <c r="V119" s="160"/>
      <c r="W119" s="160"/>
      <c r="X119" s="161"/>
      <c r="Y119" s="161"/>
    </row>
    <row r="120" spans="15:25" x14ac:dyDescent="0.2">
      <c r="O120" s="160"/>
      <c r="P120" s="160"/>
      <c r="Q120" s="160"/>
      <c r="R120" s="160"/>
      <c r="S120" s="160"/>
      <c r="T120" s="160"/>
      <c r="U120" s="162"/>
      <c r="V120" s="160"/>
      <c r="W120" s="160"/>
      <c r="X120" s="161"/>
      <c r="Y120" s="161"/>
    </row>
    <row r="121" spans="15:25" x14ac:dyDescent="0.2">
      <c r="O121" s="160"/>
      <c r="P121" s="160"/>
      <c r="Q121" s="160"/>
      <c r="R121" s="160"/>
      <c r="S121" s="160"/>
      <c r="T121" s="160"/>
      <c r="U121" s="162"/>
      <c r="V121" s="160"/>
      <c r="W121" s="160"/>
      <c r="X121" s="161"/>
      <c r="Y121" s="161"/>
    </row>
    <row r="122" spans="15:25" x14ac:dyDescent="0.2">
      <c r="O122" s="160"/>
      <c r="P122" s="160"/>
      <c r="Q122" s="160"/>
      <c r="R122" s="160"/>
      <c r="S122" s="160"/>
      <c r="T122" s="160"/>
      <c r="U122" s="162"/>
      <c r="V122" s="160"/>
      <c r="W122" s="160"/>
      <c r="X122" s="161"/>
      <c r="Y122" s="161"/>
    </row>
    <row r="123" spans="15:25" x14ac:dyDescent="0.2">
      <c r="O123" s="160"/>
      <c r="P123" s="160"/>
      <c r="Q123" s="160"/>
      <c r="R123" s="160"/>
      <c r="S123" s="160"/>
      <c r="T123" s="160"/>
      <c r="U123" s="162"/>
      <c r="V123" s="160"/>
      <c r="W123" s="160"/>
      <c r="X123" s="161"/>
      <c r="Y123" s="161"/>
    </row>
    <row r="124" spans="15:25" x14ac:dyDescent="0.2">
      <c r="O124" s="160"/>
      <c r="P124" s="160"/>
      <c r="Q124" s="160"/>
      <c r="R124" s="160"/>
      <c r="S124" s="160"/>
      <c r="T124" s="160"/>
      <c r="U124" s="162"/>
      <c r="V124" s="160"/>
      <c r="W124" s="160"/>
      <c r="X124" s="161"/>
      <c r="Y124" s="161"/>
    </row>
    <row r="125" spans="15:25" x14ac:dyDescent="0.2">
      <c r="O125" s="160"/>
      <c r="P125" s="160"/>
      <c r="Q125" s="160"/>
      <c r="R125" s="160"/>
      <c r="S125" s="160"/>
      <c r="T125" s="160"/>
      <c r="U125" s="162"/>
      <c r="V125" s="160"/>
      <c r="W125" s="160"/>
      <c r="X125" s="161"/>
      <c r="Y125" s="161"/>
    </row>
    <row r="126" spans="15:25" x14ac:dyDescent="0.2">
      <c r="O126" s="160"/>
      <c r="P126" s="160"/>
      <c r="Q126" s="160"/>
      <c r="R126" s="160"/>
      <c r="S126" s="160"/>
      <c r="T126" s="160"/>
      <c r="U126" s="162"/>
      <c r="V126" s="160"/>
      <c r="W126" s="160"/>
      <c r="X126" s="161"/>
      <c r="Y126" s="161"/>
    </row>
    <row r="127" spans="15:25" x14ac:dyDescent="0.2">
      <c r="O127" s="160"/>
      <c r="P127" s="160"/>
      <c r="Q127" s="160"/>
      <c r="R127" s="160"/>
      <c r="S127" s="160"/>
      <c r="T127" s="160"/>
      <c r="U127" s="162"/>
      <c r="V127" s="160"/>
      <c r="W127" s="160"/>
      <c r="X127" s="161"/>
      <c r="Y127" s="161"/>
    </row>
    <row r="128" spans="15:25" x14ac:dyDescent="0.2">
      <c r="O128" s="160"/>
      <c r="P128" s="160"/>
      <c r="Q128" s="160"/>
      <c r="R128" s="160"/>
      <c r="S128" s="160"/>
      <c r="T128" s="160"/>
      <c r="U128" s="162"/>
      <c r="V128" s="160"/>
      <c r="W128" s="160"/>
      <c r="X128" s="161"/>
      <c r="Y128" s="161"/>
    </row>
    <row r="129" spans="15:25" x14ac:dyDescent="0.2">
      <c r="O129" s="160"/>
      <c r="P129" s="160"/>
      <c r="Q129" s="160"/>
      <c r="R129" s="160"/>
      <c r="S129" s="160"/>
      <c r="T129" s="160"/>
      <c r="U129" s="162"/>
      <c r="V129" s="160"/>
      <c r="W129" s="160"/>
      <c r="X129" s="161"/>
      <c r="Y129" s="161"/>
    </row>
    <row r="130" spans="15:25" x14ac:dyDescent="0.2">
      <c r="O130" s="160"/>
      <c r="P130" s="160"/>
      <c r="Q130" s="160"/>
      <c r="R130" s="160"/>
      <c r="S130" s="160"/>
      <c r="T130" s="160"/>
      <c r="U130" s="162"/>
      <c r="V130" s="160"/>
      <c r="W130" s="160"/>
      <c r="X130" s="161"/>
      <c r="Y130" s="161"/>
    </row>
    <row r="131" spans="15:25" x14ac:dyDescent="0.2">
      <c r="O131" s="160"/>
      <c r="P131" s="160"/>
      <c r="Q131" s="160"/>
      <c r="R131" s="160"/>
      <c r="S131" s="160"/>
      <c r="T131" s="160"/>
      <c r="U131" s="162"/>
      <c r="V131" s="160"/>
      <c r="W131" s="160"/>
      <c r="X131" s="161"/>
      <c r="Y131" s="161"/>
    </row>
    <row r="132" spans="15:25" x14ac:dyDescent="0.2">
      <c r="O132" s="160"/>
      <c r="P132" s="160"/>
      <c r="Q132" s="160"/>
      <c r="R132" s="160"/>
      <c r="S132" s="160"/>
      <c r="T132" s="160"/>
      <c r="U132" s="162"/>
      <c r="V132" s="160"/>
      <c r="W132" s="160"/>
      <c r="X132" s="161"/>
      <c r="Y132" s="161"/>
    </row>
    <row r="133" spans="15:25" x14ac:dyDescent="0.2">
      <c r="O133" s="160"/>
      <c r="P133" s="160"/>
      <c r="Q133" s="160"/>
      <c r="R133" s="160"/>
      <c r="S133" s="160"/>
      <c r="T133" s="160"/>
      <c r="U133" s="162"/>
      <c r="V133" s="160"/>
      <c r="W133" s="160"/>
      <c r="X133" s="161"/>
      <c r="Y133" s="161"/>
    </row>
    <row r="134" spans="15:25" x14ac:dyDescent="0.2">
      <c r="O134" s="160"/>
      <c r="P134" s="160"/>
      <c r="Q134" s="160"/>
      <c r="R134" s="160"/>
      <c r="S134" s="160"/>
      <c r="T134" s="160"/>
      <c r="U134" s="162"/>
      <c r="V134" s="160"/>
      <c r="W134" s="160"/>
      <c r="X134" s="161"/>
      <c r="Y134" s="161"/>
    </row>
    <row r="135" spans="15:25" x14ac:dyDescent="0.2">
      <c r="O135" s="160"/>
      <c r="P135" s="160"/>
      <c r="Q135" s="160"/>
      <c r="R135" s="160"/>
      <c r="S135" s="160"/>
      <c r="T135" s="160"/>
      <c r="U135" s="162"/>
      <c r="V135" s="160"/>
      <c r="W135" s="160"/>
      <c r="X135" s="161"/>
      <c r="Y135" s="161"/>
    </row>
    <row r="136" spans="15:25" x14ac:dyDescent="0.2">
      <c r="O136" s="160"/>
      <c r="P136" s="160"/>
      <c r="Q136" s="160"/>
      <c r="R136" s="160"/>
      <c r="S136" s="160"/>
      <c r="T136" s="160"/>
      <c r="U136" s="162"/>
      <c r="V136" s="160"/>
      <c r="W136" s="160"/>
      <c r="X136" s="161"/>
      <c r="Y136" s="161"/>
    </row>
    <row r="137" spans="15:25" x14ac:dyDescent="0.2">
      <c r="O137" s="160"/>
      <c r="P137" s="160"/>
      <c r="Q137" s="160"/>
      <c r="R137" s="160"/>
      <c r="S137" s="160"/>
      <c r="T137" s="160"/>
      <c r="U137" s="162"/>
      <c r="V137" s="160"/>
      <c r="W137" s="160"/>
      <c r="X137" s="161"/>
      <c r="Y137" s="161"/>
    </row>
    <row r="138" spans="15:25" x14ac:dyDescent="0.2">
      <c r="O138" s="160"/>
      <c r="P138" s="160"/>
      <c r="Q138" s="160"/>
      <c r="R138" s="160"/>
      <c r="S138" s="160"/>
      <c r="T138" s="160"/>
      <c r="U138" s="162"/>
      <c r="V138" s="160"/>
      <c r="W138" s="160"/>
      <c r="X138" s="161"/>
      <c r="Y138" s="161"/>
    </row>
    <row r="139" spans="15:25" x14ac:dyDescent="0.2">
      <c r="O139" s="160"/>
      <c r="P139" s="160"/>
      <c r="Q139" s="160"/>
      <c r="R139" s="160"/>
      <c r="S139" s="160"/>
      <c r="T139" s="160"/>
      <c r="U139" s="162"/>
      <c r="V139" s="160"/>
      <c r="W139" s="160"/>
      <c r="X139" s="161"/>
      <c r="Y139" s="161"/>
    </row>
    <row r="140" spans="15:25" x14ac:dyDescent="0.2">
      <c r="O140" s="160"/>
      <c r="P140" s="160"/>
      <c r="Q140" s="160"/>
      <c r="R140" s="160"/>
      <c r="S140" s="160"/>
      <c r="T140" s="160"/>
      <c r="U140" s="162"/>
      <c r="V140" s="160"/>
      <c r="W140" s="160"/>
      <c r="X140" s="161"/>
      <c r="Y140" s="161"/>
    </row>
    <row r="141" spans="15:25" x14ac:dyDescent="0.2">
      <c r="O141" s="160"/>
      <c r="P141" s="160"/>
      <c r="Q141" s="160"/>
      <c r="R141" s="160"/>
      <c r="S141" s="160"/>
      <c r="T141" s="160"/>
      <c r="U141" s="162"/>
      <c r="V141" s="160"/>
      <c r="W141" s="160"/>
      <c r="X141" s="161"/>
      <c r="Y141" s="161"/>
    </row>
    <row r="142" spans="15:25" x14ac:dyDescent="0.2">
      <c r="O142" s="160"/>
      <c r="P142" s="160"/>
      <c r="Q142" s="160"/>
      <c r="R142" s="160"/>
      <c r="S142" s="160"/>
      <c r="T142" s="160"/>
      <c r="U142" s="162"/>
      <c r="V142" s="160"/>
      <c r="W142" s="160"/>
      <c r="X142" s="161"/>
      <c r="Y142" s="161"/>
    </row>
    <row r="143" spans="15:25" x14ac:dyDescent="0.2">
      <c r="O143" s="160"/>
      <c r="P143" s="160"/>
      <c r="Q143" s="160"/>
      <c r="R143" s="160"/>
      <c r="S143" s="160"/>
      <c r="T143" s="160"/>
      <c r="U143" s="162"/>
      <c r="V143" s="160"/>
      <c r="W143" s="160"/>
      <c r="X143" s="161"/>
      <c r="Y143" s="161"/>
    </row>
    <row r="144" spans="15:25" x14ac:dyDescent="0.2">
      <c r="O144" s="160"/>
      <c r="P144" s="160"/>
      <c r="Q144" s="160"/>
      <c r="R144" s="160"/>
      <c r="S144" s="160"/>
      <c r="T144" s="160"/>
      <c r="U144" s="162"/>
      <c r="V144" s="160"/>
      <c r="W144" s="160"/>
      <c r="X144" s="161"/>
      <c r="Y144" s="161"/>
    </row>
    <row r="145" spans="15:25" x14ac:dyDescent="0.2">
      <c r="O145" s="160"/>
      <c r="P145" s="160"/>
      <c r="Q145" s="160"/>
      <c r="R145" s="160"/>
      <c r="S145" s="160"/>
      <c r="T145" s="160"/>
      <c r="U145" s="162"/>
      <c r="V145" s="160"/>
      <c r="W145" s="160"/>
      <c r="X145" s="161"/>
      <c r="Y145" s="161"/>
    </row>
    <row r="146" spans="15:25" x14ac:dyDescent="0.2">
      <c r="O146" s="160"/>
      <c r="P146" s="160"/>
      <c r="Q146" s="160"/>
      <c r="R146" s="160"/>
      <c r="S146" s="160"/>
      <c r="T146" s="160"/>
      <c r="U146" s="162"/>
      <c r="V146" s="160"/>
      <c r="W146" s="160"/>
      <c r="X146" s="161"/>
      <c r="Y146" s="161"/>
    </row>
    <row r="147" spans="15:25" x14ac:dyDescent="0.2">
      <c r="O147" s="160"/>
      <c r="P147" s="160"/>
      <c r="Q147" s="160"/>
      <c r="R147" s="160"/>
      <c r="S147" s="160"/>
      <c r="T147" s="160"/>
      <c r="U147" s="162"/>
      <c r="V147" s="160"/>
      <c r="W147" s="160"/>
      <c r="X147" s="161"/>
      <c r="Y147" s="161"/>
    </row>
    <row r="148" spans="15:25" x14ac:dyDescent="0.2">
      <c r="O148" s="160"/>
      <c r="P148" s="160"/>
      <c r="Q148" s="160"/>
      <c r="R148" s="160"/>
      <c r="S148" s="160"/>
      <c r="T148" s="160"/>
      <c r="U148" s="162"/>
      <c r="V148" s="160"/>
      <c r="W148" s="160"/>
      <c r="X148" s="161"/>
      <c r="Y148" s="161"/>
    </row>
    <row r="149" spans="15:25" x14ac:dyDescent="0.2">
      <c r="O149" s="160"/>
      <c r="P149" s="160"/>
      <c r="Q149" s="160"/>
      <c r="R149" s="160"/>
      <c r="S149" s="160"/>
      <c r="T149" s="160"/>
      <c r="U149" s="162"/>
      <c r="V149" s="160"/>
      <c r="W149" s="160"/>
      <c r="X149" s="161"/>
      <c r="Y149" s="161"/>
    </row>
    <row r="150" spans="15:25" x14ac:dyDescent="0.2">
      <c r="O150" s="160"/>
      <c r="P150" s="160"/>
      <c r="Q150" s="160"/>
      <c r="R150" s="160"/>
      <c r="S150" s="160"/>
      <c r="T150" s="160"/>
      <c r="U150" s="162"/>
      <c r="V150" s="160"/>
      <c r="W150" s="160"/>
      <c r="X150" s="161"/>
      <c r="Y150" s="161"/>
    </row>
    <row r="151" spans="15:25" x14ac:dyDescent="0.2">
      <c r="O151" s="160"/>
      <c r="P151" s="160"/>
      <c r="Q151" s="160"/>
      <c r="R151" s="160"/>
      <c r="S151" s="160"/>
      <c r="T151" s="160"/>
      <c r="U151" s="162"/>
      <c r="V151" s="160"/>
      <c r="W151" s="160"/>
      <c r="X151" s="161"/>
      <c r="Y151" s="161"/>
    </row>
    <row r="152" spans="15:25" x14ac:dyDescent="0.2">
      <c r="O152" s="160"/>
      <c r="P152" s="160"/>
      <c r="Q152" s="160"/>
      <c r="R152" s="160"/>
      <c r="S152" s="160"/>
      <c r="T152" s="160"/>
      <c r="U152" s="162"/>
      <c r="V152" s="160"/>
      <c r="W152" s="160"/>
      <c r="X152" s="161"/>
      <c r="Y152" s="161"/>
    </row>
    <row r="153" spans="15:25" x14ac:dyDescent="0.2">
      <c r="O153" s="160"/>
      <c r="P153" s="160"/>
      <c r="Q153" s="160"/>
      <c r="R153" s="160"/>
      <c r="S153" s="160"/>
      <c r="T153" s="160"/>
      <c r="U153" s="162"/>
      <c r="V153" s="160"/>
      <c r="W153" s="160"/>
      <c r="X153" s="161"/>
      <c r="Y153" s="161"/>
    </row>
    <row r="154" spans="15:25" x14ac:dyDescent="0.2">
      <c r="O154" s="160"/>
      <c r="P154" s="160"/>
      <c r="Q154" s="160"/>
      <c r="R154" s="160"/>
      <c r="S154" s="160"/>
      <c r="T154" s="160"/>
      <c r="U154" s="162"/>
      <c r="V154" s="160"/>
      <c r="W154" s="160"/>
      <c r="X154" s="161"/>
      <c r="Y154" s="161"/>
    </row>
    <row r="155" spans="15:25" x14ac:dyDescent="0.2">
      <c r="O155" s="160"/>
      <c r="P155" s="160"/>
      <c r="Q155" s="160"/>
      <c r="R155" s="160"/>
      <c r="S155" s="160"/>
      <c r="T155" s="160"/>
      <c r="U155" s="162"/>
      <c r="V155" s="160"/>
      <c r="W155" s="160"/>
      <c r="X155" s="161"/>
      <c r="Y155" s="161"/>
    </row>
    <row r="156" spans="15:25" x14ac:dyDescent="0.2">
      <c r="O156" s="160"/>
      <c r="P156" s="160"/>
      <c r="Q156" s="160"/>
      <c r="R156" s="160"/>
      <c r="S156" s="160"/>
      <c r="T156" s="160"/>
      <c r="U156" s="162"/>
      <c r="V156" s="160"/>
      <c r="W156" s="160"/>
      <c r="X156" s="161"/>
      <c r="Y156" s="161"/>
    </row>
    <row r="157" spans="15:25" x14ac:dyDescent="0.2">
      <c r="O157" s="160"/>
      <c r="P157" s="160"/>
      <c r="Q157" s="160"/>
      <c r="R157" s="160"/>
      <c r="S157" s="160"/>
      <c r="T157" s="160"/>
      <c r="U157" s="162"/>
      <c r="V157" s="160"/>
      <c r="W157" s="160"/>
      <c r="X157" s="161"/>
      <c r="Y157" s="161"/>
    </row>
    <row r="158" spans="15:25" x14ac:dyDescent="0.2">
      <c r="O158" s="160"/>
      <c r="P158" s="160"/>
      <c r="Q158" s="160"/>
      <c r="R158" s="160"/>
      <c r="S158" s="160"/>
      <c r="T158" s="160"/>
      <c r="U158" s="162"/>
      <c r="V158" s="160"/>
      <c r="W158" s="160"/>
      <c r="X158" s="161"/>
      <c r="Y158" s="161"/>
    </row>
    <row r="159" spans="15:25" x14ac:dyDescent="0.2">
      <c r="O159" s="160"/>
      <c r="P159" s="160"/>
      <c r="Q159" s="160"/>
      <c r="R159" s="160"/>
      <c r="S159" s="160"/>
      <c r="T159" s="160"/>
      <c r="U159" s="162"/>
      <c r="V159" s="160"/>
      <c r="W159" s="160"/>
      <c r="X159" s="161"/>
      <c r="Y159" s="161"/>
    </row>
    <row r="160" spans="15:25" x14ac:dyDescent="0.2">
      <c r="O160" s="160"/>
      <c r="P160" s="160"/>
      <c r="Q160" s="160"/>
      <c r="R160" s="160"/>
      <c r="S160" s="160"/>
      <c r="T160" s="160"/>
      <c r="U160" s="162"/>
      <c r="V160" s="160"/>
      <c r="W160" s="160"/>
      <c r="X160" s="161"/>
      <c r="Y160" s="161"/>
    </row>
    <row r="161" spans="15:25" x14ac:dyDescent="0.2">
      <c r="O161" s="160"/>
      <c r="P161" s="160"/>
      <c r="Q161" s="160"/>
      <c r="R161" s="160"/>
      <c r="S161" s="160"/>
      <c r="T161" s="160"/>
      <c r="U161" s="162"/>
      <c r="V161" s="160"/>
      <c r="W161" s="160"/>
      <c r="X161" s="161"/>
      <c r="Y161" s="161"/>
    </row>
    <row r="162" spans="15:25" x14ac:dyDescent="0.2">
      <c r="O162" s="160"/>
      <c r="P162" s="160"/>
      <c r="Q162" s="160"/>
      <c r="R162" s="160"/>
      <c r="S162" s="160"/>
      <c r="T162" s="160"/>
      <c r="U162" s="162"/>
      <c r="V162" s="160"/>
      <c r="W162" s="160"/>
      <c r="X162" s="161"/>
      <c r="Y162" s="161"/>
    </row>
    <row r="163" spans="15:25" x14ac:dyDescent="0.2">
      <c r="O163" s="160"/>
      <c r="P163" s="160"/>
      <c r="Q163" s="160"/>
      <c r="R163" s="160"/>
      <c r="S163" s="160"/>
      <c r="T163" s="160"/>
      <c r="U163" s="162"/>
      <c r="V163" s="160"/>
      <c r="W163" s="160"/>
      <c r="X163" s="161"/>
      <c r="Y163" s="161"/>
    </row>
    <row r="164" spans="15:25" x14ac:dyDescent="0.2">
      <c r="O164" s="160"/>
      <c r="P164" s="160"/>
      <c r="Q164" s="160"/>
      <c r="R164" s="160"/>
      <c r="S164" s="160"/>
      <c r="T164" s="160"/>
      <c r="U164" s="162"/>
      <c r="V164" s="160"/>
      <c r="W164" s="160"/>
      <c r="X164" s="161"/>
      <c r="Y164" s="161"/>
    </row>
    <row r="165" spans="15:25" x14ac:dyDescent="0.2">
      <c r="O165" s="160"/>
      <c r="P165" s="160"/>
      <c r="Q165" s="160"/>
      <c r="R165" s="160"/>
      <c r="S165" s="160"/>
      <c r="T165" s="160"/>
      <c r="U165" s="162"/>
      <c r="V165" s="160"/>
      <c r="W165" s="160"/>
      <c r="X165" s="161"/>
      <c r="Y165" s="161"/>
    </row>
    <row r="166" spans="15:25" x14ac:dyDescent="0.2">
      <c r="O166" s="160"/>
      <c r="P166" s="160"/>
      <c r="Q166" s="160"/>
      <c r="R166" s="160"/>
      <c r="S166" s="160"/>
      <c r="T166" s="160"/>
      <c r="U166" s="162"/>
      <c r="V166" s="160"/>
      <c r="W166" s="160"/>
      <c r="X166" s="161"/>
      <c r="Y166" s="161"/>
    </row>
    <row r="167" spans="15:25" x14ac:dyDescent="0.2">
      <c r="O167" s="160"/>
      <c r="P167" s="160"/>
      <c r="Q167" s="160"/>
      <c r="R167" s="160"/>
      <c r="S167" s="160"/>
      <c r="T167" s="160"/>
      <c r="U167" s="162"/>
      <c r="V167" s="160"/>
      <c r="W167" s="160"/>
      <c r="X167" s="161"/>
      <c r="Y167" s="161"/>
    </row>
    <row r="168" spans="15:25" x14ac:dyDescent="0.2">
      <c r="O168" s="160"/>
      <c r="P168" s="160"/>
      <c r="Q168" s="160"/>
      <c r="R168" s="160"/>
      <c r="S168" s="160"/>
      <c r="T168" s="160"/>
      <c r="U168" s="162"/>
      <c r="V168" s="160"/>
      <c r="W168" s="160"/>
      <c r="X168" s="161"/>
      <c r="Y168" s="161"/>
    </row>
    <row r="169" spans="15:25" x14ac:dyDescent="0.2">
      <c r="O169" s="160"/>
      <c r="P169" s="160"/>
      <c r="Q169" s="160"/>
      <c r="R169" s="160"/>
      <c r="S169" s="160"/>
      <c r="T169" s="160"/>
      <c r="U169" s="162"/>
      <c r="V169" s="160"/>
      <c r="W169" s="160"/>
      <c r="X169" s="161"/>
      <c r="Y169" s="161"/>
    </row>
    <row r="170" spans="15:25" x14ac:dyDescent="0.2">
      <c r="O170" s="160"/>
      <c r="P170" s="160"/>
      <c r="Q170" s="160"/>
      <c r="R170" s="160"/>
      <c r="S170" s="160"/>
      <c r="T170" s="160"/>
      <c r="U170" s="162"/>
      <c r="V170" s="160"/>
      <c r="W170" s="160"/>
      <c r="X170" s="161"/>
      <c r="Y170" s="161"/>
    </row>
    <row r="171" spans="15:25" x14ac:dyDescent="0.2">
      <c r="O171" s="160"/>
      <c r="P171" s="160"/>
      <c r="Q171" s="160"/>
      <c r="R171" s="160"/>
      <c r="S171" s="160"/>
      <c r="T171" s="160"/>
      <c r="U171" s="162"/>
      <c r="V171" s="160"/>
      <c r="W171" s="160"/>
      <c r="X171" s="161"/>
      <c r="Y171" s="161"/>
    </row>
    <row r="172" spans="15:25" x14ac:dyDescent="0.2">
      <c r="O172" s="160"/>
      <c r="P172" s="160"/>
      <c r="Q172" s="160"/>
      <c r="R172" s="160"/>
      <c r="S172" s="160"/>
      <c r="T172" s="160"/>
      <c r="U172" s="162"/>
      <c r="V172" s="160"/>
      <c r="W172" s="160"/>
      <c r="X172" s="161"/>
      <c r="Y172" s="161"/>
    </row>
    <row r="173" spans="15:25" x14ac:dyDescent="0.2">
      <c r="O173" s="160"/>
      <c r="P173" s="160"/>
      <c r="Q173" s="160"/>
      <c r="R173" s="160"/>
      <c r="S173" s="160"/>
      <c r="T173" s="160"/>
      <c r="U173" s="162"/>
      <c r="V173" s="160"/>
      <c r="W173" s="160"/>
      <c r="X173" s="161"/>
      <c r="Y173" s="161"/>
    </row>
    <row r="174" spans="15:25" x14ac:dyDescent="0.2">
      <c r="O174" s="160"/>
      <c r="P174" s="160"/>
      <c r="Q174" s="160"/>
      <c r="R174" s="160"/>
      <c r="S174" s="160"/>
      <c r="T174" s="160"/>
      <c r="U174" s="162"/>
      <c r="V174" s="160"/>
      <c r="W174" s="160"/>
      <c r="X174" s="161"/>
      <c r="Y174" s="161"/>
    </row>
    <row r="175" spans="15:25" x14ac:dyDescent="0.2">
      <c r="O175" s="160"/>
      <c r="P175" s="160"/>
      <c r="Q175" s="160"/>
      <c r="R175" s="160"/>
      <c r="S175" s="160"/>
      <c r="T175" s="160"/>
      <c r="U175" s="162"/>
      <c r="V175" s="160"/>
      <c r="W175" s="160"/>
      <c r="X175" s="161"/>
      <c r="Y175" s="161"/>
    </row>
    <row r="176" spans="15:25" x14ac:dyDescent="0.2">
      <c r="O176" s="160"/>
      <c r="P176" s="160"/>
      <c r="Q176" s="160"/>
      <c r="R176" s="160"/>
      <c r="S176" s="160"/>
      <c r="T176" s="160"/>
      <c r="U176" s="162"/>
      <c r="V176" s="160"/>
      <c r="W176" s="160"/>
      <c r="X176" s="161"/>
      <c r="Y176" s="161"/>
    </row>
    <row r="177" spans="15:25" x14ac:dyDescent="0.2">
      <c r="O177" s="160"/>
      <c r="P177" s="160"/>
      <c r="Q177" s="160"/>
      <c r="R177" s="160"/>
      <c r="S177" s="160"/>
      <c r="T177" s="160"/>
      <c r="U177" s="162"/>
      <c r="V177" s="160"/>
      <c r="W177" s="160"/>
      <c r="X177" s="161"/>
      <c r="Y177" s="161"/>
    </row>
    <row r="178" spans="15:25" x14ac:dyDescent="0.2">
      <c r="O178" s="160"/>
      <c r="P178" s="160"/>
      <c r="Q178" s="160"/>
      <c r="R178" s="160"/>
      <c r="S178" s="160"/>
      <c r="T178" s="160"/>
      <c r="U178" s="162"/>
      <c r="V178" s="160"/>
      <c r="W178" s="160"/>
      <c r="X178" s="161"/>
      <c r="Y178" s="161"/>
    </row>
    <row r="179" spans="15:25" x14ac:dyDescent="0.2">
      <c r="O179" s="160"/>
      <c r="P179" s="160"/>
      <c r="Q179" s="160"/>
      <c r="R179" s="160"/>
      <c r="S179" s="160"/>
      <c r="T179" s="160"/>
      <c r="U179" s="162"/>
      <c r="V179" s="160"/>
      <c r="W179" s="160"/>
      <c r="X179" s="161"/>
      <c r="Y179" s="161"/>
    </row>
    <row r="180" spans="15:25" x14ac:dyDescent="0.2">
      <c r="O180" s="160"/>
      <c r="P180" s="160"/>
      <c r="Q180" s="160"/>
      <c r="R180" s="160"/>
      <c r="S180" s="160"/>
      <c r="T180" s="160"/>
      <c r="U180" s="162"/>
      <c r="V180" s="160"/>
      <c r="W180" s="160"/>
      <c r="X180" s="161"/>
      <c r="Y180" s="161"/>
    </row>
    <row r="181" spans="15:25" x14ac:dyDescent="0.2">
      <c r="O181" s="160"/>
      <c r="P181" s="160"/>
      <c r="Q181" s="160"/>
      <c r="R181" s="160"/>
      <c r="S181" s="160"/>
      <c r="T181" s="160"/>
      <c r="U181" s="162"/>
      <c r="V181" s="160"/>
      <c r="W181" s="160"/>
      <c r="X181" s="161"/>
      <c r="Y181" s="161"/>
    </row>
    <row r="182" spans="15:25" x14ac:dyDescent="0.2">
      <c r="O182" s="160"/>
      <c r="P182" s="160"/>
      <c r="Q182" s="160"/>
      <c r="R182" s="160"/>
      <c r="S182" s="160"/>
      <c r="T182" s="160"/>
      <c r="U182" s="162"/>
      <c r="V182" s="160"/>
      <c r="W182" s="160"/>
      <c r="X182" s="161"/>
      <c r="Y182" s="161"/>
    </row>
    <row r="183" spans="15:25" x14ac:dyDescent="0.2">
      <c r="O183" s="160"/>
      <c r="P183" s="160"/>
      <c r="Q183" s="160"/>
      <c r="R183" s="160"/>
      <c r="S183" s="160"/>
      <c r="T183" s="160"/>
      <c r="U183" s="162"/>
      <c r="V183" s="160"/>
      <c r="W183" s="160"/>
      <c r="X183" s="161"/>
      <c r="Y183" s="161"/>
    </row>
    <row r="184" spans="15:25" x14ac:dyDescent="0.2">
      <c r="O184" s="160"/>
      <c r="P184" s="160"/>
      <c r="Q184" s="160"/>
      <c r="R184" s="160"/>
      <c r="S184" s="160"/>
      <c r="T184" s="160"/>
      <c r="U184" s="162"/>
      <c r="V184" s="160"/>
      <c r="W184" s="160"/>
      <c r="X184" s="161"/>
      <c r="Y184" s="161"/>
    </row>
    <row r="185" spans="15:25" x14ac:dyDescent="0.2">
      <c r="O185" s="160"/>
      <c r="P185" s="160"/>
      <c r="Q185" s="160"/>
      <c r="R185" s="160"/>
      <c r="S185" s="160"/>
      <c r="T185" s="160"/>
      <c r="U185" s="162"/>
      <c r="V185" s="160"/>
      <c r="W185" s="160"/>
      <c r="X185" s="161"/>
      <c r="Y185" s="161"/>
    </row>
    <row r="186" spans="15:25" x14ac:dyDescent="0.2">
      <c r="O186" s="160"/>
      <c r="P186" s="160"/>
      <c r="Q186" s="160"/>
      <c r="R186" s="160"/>
      <c r="S186" s="160"/>
      <c r="T186" s="160"/>
      <c r="U186" s="162"/>
      <c r="V186" s="160"/>
      <c r="W186" s="160"/>
      <c r="X186" s="161"/>
      <c r="Y186" s="161"/>
    </row>
    <row r="187" spans="15:25" x14ac:dyDescent="0.2">
      <c r="O187" s="160"/>
      <c r="P187" s="160"/>
      <c r="Q187" s="160"/>
      <c r="R187" s="160"/>
      <c r="S187" s="160"/>
      <c r="T187" s="160"/>
      <c r="U187" s="162"/>
      <c r="V187" s="160"/>
      <c r="W187" s="160"/>
      <c r="X187" s="161"/>
      <c r="Y187" s="161"/>
    </row>
    <row r="188" spans="15:25" x14ac:dyDescent="0.2">
      <c r="O188" s="160"/>
      <c r="P188" s="160"/>
      <c r="Q188" s="160"/>
      <c r="R188" s="160"/>
      <c r="S188" s="160"/>
      <c r="T188" s="160"/>
      <c r="U188" s="162"/>
      <c r="V188" s="160"/>
      <c r="W188" s="160"/>
      <c r="X188" s="161"/>
      <c r="Y188" s="161"/>
    </row>
    <row r="189" spans="15:25" x14ac:dyDescent="0.2">
      <c r="O189" s="160"/>
      <c r="P189" s="160"/>
      <c r="Q189" s="160"/>
      <c r="R189" s="160"/>
      <c r="S189" s="160"/>
      <c r="T189" s="160"/>
      <c r="U189" s="162"/>
      <c r="V189" s="160"/>
      <c r="W189" s="160"/>
      <c r="X189" s="161"/>
      <c r="Y189" s="161"/>
    </row>
    <row r="190" spans="15:25" x14ac:dyDescent="0.2">
      <c r="O190" s="160"/>
      <c r="P190" s="160"/>
      <c r="Q190" s="160"/>
      <c r="R190" s="160"/>
      <c r="S190" s="160"/>
      <c r="T190" s="160"/>
      <c r="U190" s="162"/>
      <c r="V190" s="160"/>
      <c r="W190" s="160"/>
      <c r="X190" s="161"/>
      <c r="Y190" s="161"/>
    </row>
    <row r="191" spans="15:25" x14ac:dyDescent="0.2">
      <c r="O191" s="160"/>
      <c r="P191" s="160"/>
      <c r="Q191" s="160"/>
      <c r="R191" s="160"/>
      <c r="S191" s="160"/>
      <c r="T191" s="160"/>
      <c r="U191" s="162"/>
      <c r="V191" s="160"/>
      <c r="W191" s="160"/>
      <c r="X191" s="161"/>
      <c r="Y191" s="161"/>
    </row>
    <row r="192" spans="15:25" x14ac:dyDescent="0.2">
      <c r="O192" s="160"/>
      <c r="P192" s="160"/>
      <c r="Q192" s="160"/>
      <c r="R192" s="160"/>
      <c r="S192" s="160"/>
      <c r="T192" s="160"/>
      <c r="U192" s="162"/>
      <c r="V192" s="160"/>
      <c r="W192" s="160"/>
      <c r="X192" s="161"/>
      <c r="Y192" s="161"/>
    </row>
    <row r="193" spans="15:25" x14ac:dyDescent="0.2">
      <c r="O193" s="160"/>
      <c r="P193" s="160"/>
      <c r="Q193" s="160"/>
      <c r="R193" s="160"/>
      <c r="S193" s="160"/>
      <c r="T193" s="160"/>
      <c r="U193" s="162"/>
      <c r="V193" s="160"/>
      <c r="W193" s="160"/>
      <c r="X193" s="161"/>
      <c r="Y193" s="161"/>
    </row>
    <row r="194" spans="15:25" x14ac:dyDescent="0.2">
      <c r="O194" s="160"/>
      <c r="P194" s="160"/>
      <c r="Q194" s="160"/>
      <c r="R194" s="160"/>
      <c r="S194" s="160"/>
      <c r="T194" s="160"/>
      <c r="U194" s="162"/>
      <c r="V194" s="160"/>
      <c r="W194" s="160"/>
      <c r="X194" s="161"/>
      <c r="Y194" s="161"/>
    </row>
    <row r="195" spans="15:25" x14ac:dyDescent="0.2">
      <c r="O195" s="159"/>
      <c r="P195" s="159"/>
      <c r="Q195" s="159"/>
      <c r="R195" s="159"/>
      <c r="S195" s="159"/>
      <c r="T195" s="159"/>
      <c r="U195" s="163"/>
      <c r="V195" s="159"/>
      <c r="W195" s="159"/>
      <c r="X195" s="161"/>
      <c r="Y195" s="161"/>
    </row>
    <row r="196" spans="15:25" x14ac:dyDescent="0.2">
      <c r="O196" s="159"/>
      <c r="P196" s="159"/>
      <c r="Q196" s="159"/>
      <c r="R196" s="159"/>
      <c r="S196" s="159"/>
      <c r="T196" s="159"/>
      <c r="U196" s="163"/>
      <c r="V196" s="159"/>
      <c r="W196" s="159"/>
      <c r="X196" s="161"/>
      <c r="Y196" s="161"/>
    </row>
    <row r="197" spans="15:25" x14ac:dyDescent="0.2">
      <c r="O197" s="159"/>
      <c r="P197" s="159"/>
      <c r="Q197" s="159"/>
      <c r="R197" s="159"/>
      <c r="S197" s="159"/>
      <c r="T197" s="159"/>
      <c r="U197" s="163"/>
      <c r="V197" s="159"/>
      <c r="W197" s="159"/>
      <c r="X197" s="161"/>
      <c r="Y197" s="161"/>
    </row>
    <row r="198" spans="15:25" x14ac:dyDescent="0.2">
      <c r="O198" s="159"/>
      <c r="P198" s="159"/>
      <c r="Q198" s="159"/>
      <c r="R198" s="159"/>
      <c r="S198" s="159"/>
      <c r="T198" s="159"/>
      <c r="U198" s="163"/>
      <c r="V198" s="159"/>
      <c r="W198" s="159"/>
      <c r="X198" s="161"/>
      <c r="Y198" s="161"/>
    </row>
    <row r="199" spans="15:25" x14ac:dyDescent="0.2">
      <c r="O199" s="159"/>
      <c r="P199" s="159"/>
      <c r="Q199" s="159"/>
      <c r="R199" s="159"/>
      <c r="S199" s="159"/>
      <c r="T199" s="159"/>
      <c r="U199" s="163"/>
      <c r="V199" s="159"/>
      <c r="W199" s="159"/>
      <c r="X199" s="161"/>
      <c r="Y199" s="161"/>
    </row>
    <row r="200" spans="15:25" x14ac:dyDescent="0.2">
      <c r="O200" s="159"/>
      <c r="P200" s="159"/>
      <c r="Q200" s="159"/>
      <c r="R200" s="159"/>
      <c r="S200" s="159"/>
      <c r="T200" s="159"/>
      <c r="U200" s="163"/>
      <c r="V200" s="159"/>
      <c r="W200" s="159"/>
      <c r="X200" s="161"/>
      <c r="Y200" s="161"/>
    </row>
    <row r="201" spans="15:25" x14ac:dyDescent="0.2">
      <c r="O201" s="159"/>
      <c r="P201" s="159"/>
      <c r="Q201" s="159"/>
      <c r="R201" s="159"/>
      <c r="S201" s="159"/>
      <c r="T201" s="159"/>
      <c r="U201" s="163"/>
      <c r="V201" s="159"/>
      <c r="W201" s="159"/>
      <c r="X201" s="161"/>
      <c r="Y201" s="161"/>
    </row>
  </sheetData>
  <sheetProtection selectLockedCells="1"/>
  <mergeCells count="13">
    <mergeCell ref="J8:J9"/>
    <mergeCell ref="R14:T14"/>
    <mergeCell ref="U14:W14"/>
    <mergeCell ref="Y14:AA14"/>
    <mergeCell ref="G10:G11"/>
    <mergeCell ref="H10:H11"/>
    <mergeCell ref="I10:I11"/>
    <mergeCell ref="J10:J11"/>
    <mergeCell ref="B2:B6"/>
    <mergeCell ref="G8:G9"/>
    <mergeCell ref="H8:H9"/>
    <mergeCell ref="I8:I9"/>
    <mergeCell ref="A11:B11"/>
  </mergeCells>
  <phoneticPr fontId="47" type="noConversion"/>
  <dataValidations count="4">
    <dataValidation type="list" allowBlank="1" showInputMessage="1" showErrorMessage="1" sqref="Q15:Q99">
      <formula1>"1-Short Grass, 2-Timber, 3-Tall Grass, 4-Chapperal, 5-Brush, 6-Dormant Brush, 7-Southern Rough, 8-Closed Timber Liter, 9-Hardwood Liter, 10-Timber, 11-Light Logging Slash, 12-Medium Logging Slash, 13-Heavy Logging Slash"</formula1>
    </dataValidation>
    <dataValidation showDropDown="1" showInputMessage="1" showErrorMessage="1" sqref="O15:O99 AA15:AA99"/>
    <dataValidation type="list" allowBlank="1" showInputMessage="1" showErrorMessage="1" sqref="AB15:AC99">
      <formula1>"Yes, No"</formula1>
    </dataValidation>
    <dataValidation type="list" allowBlank="1" showInputMessage="1" showErrorMessage="1" sqref="P15:P99">
      <formula1>"TY5,TY4,TY3,TY2,TY1,NIMO"</formula1>
    </dataValidation>
  </dataValidations>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D100"/>
  <sheetViews>
    <sheetView workbookViewId="0">
      <pane xSplit="5" topLeftCell="F1" activePane="topRight" state="frozen"/>
      <selection activeCell="S41" sqref="S41"/>
      <selection pane="topRight" activeCell="S41" sqref="S41"/>
    </sheetView>
  </sheetViews>
  <sheetFormatPr defaultRowHeight="12.75" x14ac:dyDescent="0.2"/>
  <cols>
    <col min="1" max="1" width="9.7109375" customWidth="1"/>
    <col min="2" max="2" width="27.7109375" customWidth="1"/>
    <col min="3" max="3" width="15.7109375" customWidth="1"/>
    <col min="4" max="4" width="10.42578125" customWidth="1"/>
    <col min="11" max="11" width="12.28515625" customWidth="1"/>
    <col min="12" max="12" width="10.42578125" customWidth="1"/>
  </cols>
  <sheetData>
    <row r="1" spans="1:30" ht="13.5" thickBot="1" x14ac:dyDescent="0.25"/>
    <row r="2" spans="1:30" ht="13.5" thickTop="1" x14ac:dyDescent="0.2">
      <c r="A2" s="114"/>
      <c r="B2" s="855" t="s">
        <v>96</v>
      </c>
      <c r="C2" s="32"/>
      <c r="D2" s="32"/>
      <c r="E2" s="37"/>
      <c r="F2" s="42"/>
      <c r="G2" s="37"/>
      <c r="H2" s="164"/>
      <c r="I2" s="34"/>
      <c r="J2" s="34"/>
      <c r="K2" s="150"/>
      <c r="L2" s="150"/>
      <c r="M2" s="150"/>
      <c r="N2" s="39"/>
      <c r="O2" s="150"/>
      <c r="P2" s="35"/>
      <c r="Q2" s="35"/>
      <c r="R2" s="35"/>
      <c r="S2" s="35"/>
      <c r="T2" s="35"/>
      <c r="U2" s="35"/>
      <c r="V2" s="35"/>
      <c r="W2" s="35"/>
      <c r="X2" s="36"/>
      <c r="Y2" s="165"/>
      <c r="Z2" s="36"/>
      <c r="AA2" s="36"/>
      <c r="AB2" s="36"/>
      <c r="AC2" s="39"/>
      <c r="AD2" s="39"/>
    </row>
    <row r="3" spans="1:30" ht="18.75" x14ac:dyDescent="0.2">
      <c r="A3" s="114"/>
      <c r="B3" s="856"/>
      <c r="C3" s="32"/>
      <c r="D3" s="32"/>
      <c r="E3" s="37"/>
      <c r="F3" s="33"/>
      <c r="G3" s="33"/>
      <c r="H3" s="33"/>
      <c r="I3" s="33"/>
      <c r="J3" s="33"/>
      <c r="K3" s="150"/>
      <c r="L3" s="150"/>
      <c r="M3" s="150"/>
      <c r="N3" s="39"/>
      <c r="O3" s="150"/>
      <c r="P3" s="35"/>
      <c r="Q3" s="35"/>
      <c r="R3" s="35"/>
      <c r="S3" s="35"/>
      <c r="T3" s="35"/>
      <c r="U3" s="35"/>
      <c r="V3" s="35"/>
      <c r="W3" s="35"/>
      <c r="X3" s="36"/>
      <c r="Y3" s="165"/>
      <c r="Z3" s="36"/>
      <c r="AA3" s="36"/>
      <c r="AB3" s="36"/>
      <c r="AC3" s="39"/>
      <c r="AD3" s="39"/>
    </row>
    <row r="4" spans="1:30" ht="18.75" x14ac:dyDescent="0.2">
      <c r="A4" s="114"/>
      <c r="B4" s="856"/>
      <c r="C4" s="32"/>
      <c r="D4" s="32"/>
      <c r="E4" s="33"/>
      <c r="F4" s="33"/>
      <c r="G4" s="33"/>
      <c r="H4" s="33"/>
      <c r="I4" s="33"/>
      <c r="J4" s="33"/>
      <c r="K4" s="150"/>
      <c r="L4" s="150"/>
      <c r="M4" s="150"/>
      <c r="N4" s="39"/>
      <c r="O4" s="150"/>
      <c r="P4" s="35"/>
      <c r="Q4" s="35"/>
      <c r="R4" s="35"/>
      <c r="S4" s="35"/>
      <c r="T4" s="35"/>
      <c r="U4" s="35"/>
      <c r="V4" s="35"/>
      <c r="W4" s="35"/>
      <c r="X4" s="36"/>
      <c r="Y4" s="165"/>
      <c r="Z4" s="36"/>
      <c r="AA4" s="36"/>
      <c r="AB4" s="36"/>
      <c r="AC4" s="39"/>
      <c r="AD4" s="39"/>
    </row>
    <row r="5" spans="1:30" ht="14.25" x14ac:dyDescent="0.2">
      <c r="A5" s="114"/>
      <c r="B5" s="856"/>
      <c r="C5" s="59"/>
      <c r="D5" s="59"/>
      <c r="E5" s="56"/>
      <c r="F5" s="166"/>
      <c r="G5" s="166"/>
      <c r="H5" s="166"/>
      <c r="I5" s="166"/>
      <c r="J5" s="167"/>
      <c r="K5" s="168"/>
      <c r="L5" s="168"/>
      <c r="M5" s="168"/>
      <c r="N5" s="54"/>
      <c r="O5" s="168"/>
      <c r="P5" s="169"/>
      <c r="Q5" s="169"/>
      <c r="R5" s="169"/>
      <c r="S5" s="169"/>
      <c r="T5" s="169"/>
      <c r="U5" s="169"/>
      <c r="V5" s="169"/>
      <c r="W5" s="169"/>
      <c r="X5" s="52"/>
      <c r="Y5" s="170"/>
      <c r="Z5" s="71"/>
      <c r="AA5" s="71"/>
      <c r="AB5" s="71"/>
      <c r="AC5" s="54"/>
      <c r="AD5" s="54"/>
    </row>
    <row r="6" spans="1:30" ht="14.25" x14ac:dyDescent="0.2">
      <c r="A6" s="114"/>
      <c r="B6" s="856"/>
      <c r="C6" s="59"/>
      <c r="D6" s="59"/>
      <c r="E6" s="48"/>
      <c r="F6" s="69"/>
      <c r="G6" s="55"/>
      <c r="H6" s="55"/>
      <c r="I6" s="55"/>
      <c r="J6" s="166"/>
      <c r="K6" s="168"/>
      <c r="L6" s="168"/>
      <c r="M6" s="168"/>
      <c r="N6" s="54"/>
      <c r="O6" s="171"/>
      <c r="P6" s="172"/>
      <c r="Q6" s="172"/>
      <c r="R6" s="51"/>
      <c r="S6" s="51"/>
      <c r="T6" s="51"/>
      <c r="U6" s="51"/>
      <c r="V6" s="51"/>
      <c r="W6" s="51"/>
      <c r="X6" s="52"/>
      <c r="Y6" s="170"/>
      <c r="Z6" s="71"/>
      <c r="AA6" s="71"/>
      <c r="AB6" s="71"/>
      <c r="AC6" s="54"/>
      <c r="AD6" s="54"/>
    </row>
    <row r="7" spans="1:30" ht="15" thickBot="1" x14ac:dyDescent="0.25">
      <c r="A7" s="114"/>
      <c r="B7" s="857"/>
      <c r="C7" s="166"/>
      <c r="D7" s="166"/>
      <c r="E7" s="166"/>
      <c r="F7" s="166"/>
      <c r="G7" s="55"/>
      <c r="H7" s="55"/>
      <c r="I7" s="55"/>
      <c r="J7" s="166"/>
      <c r="K7" s="168"/>
      <c r="L7" s="168"/>
      <c r="M7" s="168"/>
      <c r="N7" s="54"/>
      <c r="O7" s="171"/>
      <c r="P7" s="172"/>
      <c r="Q7" s="172"/>
      <c r="R7" s="51"/>
      <c r="S7" s="51"/>
      <c r="T7" s="51"/>
      <c r="U7" s="51"/>
      <c r="V7" s="51"/>
      <c r="W7" s="51"/>
      <c r="X7" s="52"/>
      <c r="Y7" s="170"/>
      <c r="Z7" s="71"/>
      <c r="AA7" s="71"/>
      <c r="AB7" s="71"/>
      <c r="AC7" s="54"/>
      <c r="AD7" s="54"/>
    </row>
    <row r="8" spans="1:30" ht="15.75" thickTop="1" thickBot="1" x14ac:dyDescent="0.25">
      <c r="A8" s="173"/>
      <c r="B8" s="166"/>
      <c r="C8" s="166"/>
      <c r="D8" s="166"/>
      <c r="E8" s="166"/>
      <c r="F8" s="166"/>
      <c r="G8" s="56"/>
      <c r="H8" s="174"/>
      <c r="I8" s="57"/>
      <c r="J8" s="57"/>
      <c r="K8" s="48"/>
      <c r="L8" s="48"/>
      <c r="M8" s="48"/>
      <c r="N8" s="54"/>
      <c r="O8" s="48"/>
      <c r="P8" s="51"/>
      <c r="Q8" s="51"/>
      <c r="R8" s="51"/>
      <c r="S8" s="51"/>
      <c r="T8" s="51"/>
      <c r="U8" s="51"/>
      <c r="V8" s="51"/>
      <c r="W8" s="51"/>
      <c r="X8" s="52"/>
      <c r="Y8" s="170"/>
      <c r="Z8" s="71"/>
      <c r="AA8" s="71"/>
      <c r="AB8" s="71"/>
      <c r="AC8" s="54"/>
      <c r="AD8" s="54"/>
    </row>
    <row r="9" spans="1:30" ht="15" thickTop="1" x14ac:dyDescent="0.3">
      <c r="A9" s="67"/>
      <c r="B9" s="166"/>
      <c r="C9" s="59"/>
      <c r="D9" s="59"/>
      <c r="E9" s="56"/>
      <c r="F9" s="175"/>
      <c r="G9" s="871" t="s">
        <v>39</v>
      </c>
      <c r="H9" s="873" t="s">
        <v>120</v>
      </c>
      <c r="I9" s="861" t="s">
        <v>121</v>
      </c>
      <c r="J9" s="861" t="s">
        <v>41</v>
      </c>
      <c r="K9" s="153"/>
      <c r="L9" s="153"/>
      <c r="M9" s="153"/>
      <c r="N9" s="54"/>
      <c r="O9" s="153"/>
      <c r="P9" s="70"/>
      <c r="Q9" s="70"/>
      <c r="R9" s="70"/>
      <c r="S9" s="70"/>
      <c r="T9" s="70"/>
      <c r="U9" s="70"/>
      <c r="V9" s="70"/>
      <c r="W9" s="70"/>
      <c r="X9" s="71"/>
      <c r="Y9" s="170"/>
      <c r="Z9" s="71"/>
      <c r="AA9" s="71"/>
      <c r="AB9" s="71"/>
      <c r="AC9" s="54"/>
      <c r="AD9" s="54"/>
    </row>
    <row r="10" spans="1:30" ht="15" thickBot="1" x14ac:dyDescent="0.35">
      <c r="A10" s="55"/>
      <c r="B10" s="166"/>
      <c r="C10" s="62"/>
      <c r="D10" s="62"/>
      <c r="E10" s="56"/>
      <c r="F10" s="175"/>
      <c r="G10" s="872"/>
      <c r="H10" s="874"/>
      <c r="I10" s="862"/>
      <c r="J10" s="862"/>
      <c r="K10" s="153"/>
      <c r="L10" s="153"/>
      <c r="M10" s="153"/>
      <c r="N10" s="54"/>
      <c r="O10" s="153"/>
      <c r="P10" s="70"/>
      <c r="Q10" s="70"/>
      <c r="R10" s="70"/>
      <c r="S10" s="70"/>
      <c r="T10" s="70"/>
      <c r="U10" s="70"/>
      <c r="V10" s="70"/>
      <c r="W10" s="70"/>
      <c r="X10" s="71"/>
      <c r="Y10" s="170"/>
      <c r="Z10" s="71"/>
      <c r="AA10" s="71"/>
      <c r="AB10" s="176"/>
      <c r="AC10" s="54"/>
      <c r="AD10" s="54"/>
    </row>
    <row r="11" spans="1:30" ht="15" thickTop="1" x14ac:dyDescent="0.2">
      <c r="A11" s="177"/>
      <c r="B11" s="367" t="s">
        <v>37</v>
      </c>
      <c r="C11" s="62"/>
      <c r="D11" s="62"/>
      <c r="E11" s="56"/>
      <c r="F11" s="179"/>
      <c r="G11" s="863">
        <f>+SUM(G15:G100)</f>
        <v>0</v>
      </c>
      <c r="H11" s="865">
        <f>SUM(H15:H100)</f>
        <v>0</v>
      </c>
      <c r="I11" s="867">
        <f>SUM(I15:I100)</f>
        <v>0</v>
      </c>
      <c r="J11" s="869">
        <f>SUM(J15:J100)</f>
        <v>0</v>
      </c>
      <c r="K11" s="153"/>
      <c r="L11" s="153"/>
      <c r="M11" s="153"/>
      <c r="N11" s="54"/>
      <c r="O11" s="153"/>
      <c r="P11" s="70"/>
      <c r="Q11" s="70"/>
      <c r="R11" s="70"/>
      <c r="S11" s="70"/>
      <c r="T11" s="70"/>
      <c r="U11" s="70"/>
      <c r="V11" s="70"/>
      <c r="W11" s="70"/>
      <c r="X11" s="71"/>
      <c r="Y11" s="170"/>
      <c r="Z11" s="71"/>
      <c r="AA11" s="71"/>
      <c r="AB11" s="176"/>
      <c r="AC11" s="54"/>
      <c r="AD11" s="54"/>
    </row>
    <row r="12" spans="1:30" ht="15" thickBot="1" x14ac:dyDescent="0.25">
      <c r="A12" s="180"/>
      <c r="B12" s="368" t="s">
        <v>38</v>
      </c>
      <c r="C12" s="66"/>
      <c r="D12" s="66"/>
      <c r="E12" s="181"/>
      <c r="F12" s="179"/>
      <c r="G12" s="864"/>
      <c r="H12" s="866"/>
      <c r="I12" s="868"/>
      <c r="J12" s="870"/>
      <c r="K12" s="153"/>
      <c r="L12" s="153"/>
      <c r="M12" s="153"/>
      <c r="N12" s="54"/>
      <c r="O12" s="153"/>
      <c r="P12" s="70"/>
      <c r="Q12" s="70"/>
      <c r="R12" s="70"/>
      <c r="S12" s="70"/>
      <c r="T12" s="70"/>
      <c r="U12" s="70"/>
      <c r="V12" s="70"/>
      <c r="W12" s="70"/>
      <c r="X12" s="71"/>
      <c r="Y12" s="170"/>
      <c r="Z12" s="71"/>
      <c r="AA12" s="71"/>
      <c r="AB12" s="71"/>
      <c r="AC12" s="54"/>
      <c r="AD12" s="54"/>
    </row>
    <row r="13" spans="1:30" ht="15.75" thickTop="1" thickBot="1" x14ac:dyDescent="0.25">
      <c r="A13" s="29"/>
      <c r="B13" s="182"/>
      <c r="C13" s="178"/>
      <c r="D13" s="178"/>
      <c r="E13" s="183"/>
      <c r="F13" s="184"/>
      <c r="G13" s="183"/>
      <c r="H13" s="185"/>
      <c r="I13" s="186"/>
      <c r="J13" s="186"/>
      <c r="K13" s="187"/>
      <c r="L13" s="187"/>
      <c r="M13" s="187"/>
      <c r="N13" s="54"/>
      <c r="O13" s="187"/>
      <c r="P13" s="188"/>
      <c r="Q13" s="188"/>
      <c r="R13" s="188"/>
      <c r="S13" s="188"/>
      <c r="T13" s="188"/>
      <c r="U13" s="188"/>
      <c r="V13" s="188"/>
      <c r="W13" s="188"/>
      <c r="X13" s="128"/>
      <c r="Y13" s="170"/>
      <c r="Z13" s="128"/>
      <c r="AA13" s="128"/>
      <c r="AB13" s="71"/>
      <c r="AC13" s="54"/>
      <c r="AD13" s="54"/>
    </row>
    <row r="14" spans="1:30" ht="35.25" thickTop="1" thickBot="1" x14ac:dyDescent="0.25">
      <c r="A14" s="189" t="s">
        <v>0</v>
      </c>
      <c r="B14" s="190" t="s">
        <v>1</v>
      </c>
      <c r="C14" s="191" t="s">
        <v>28</v>
      </c>
      <c r="D14" s="190" t="s">
        <v>2</v>
      </c>
      <c r="E14" s="455" t="s">
        <v>158</v>
      </c>
      <c r="F14" s="190" t="s">
        <v>42</v>
      </c>
      <c r="G14" s="190" t="s">
        <v>39</v>
      </c>
      <c r="H14" s="192" t="s">
        <v>122</v>
      </c>
      <c r="I14" s="193" t="s">
        <v>40</v>
      </c>
      <c r="J14" s="193" t="s">
        <v>123</v>
      </c>
      <c r="K14" s="190" t="s">
        <v>7</v>
      </c>
      <c r="L14" s="190" t="s">
        <v>115</v>
      </c>
      <c r="M14" s="190" t="s">
        <v>157</v>
      </c>
      <c r="N14" s="196" t="s">
        <v>18</v>
      </c>
      <c r="O14" s="193" t="s">
        <v>10</v>
      </c>
      <c r="P14" s="194" t="s">
        <v>16</v>
      </c>
      <c r="Q14" s="194" t="s">
        <v>17</v>
      </c>
      <c r="R14" s="195" t="s">
        <v>19</v>
      </c>
      <c r="S14" s="858" t="s">
        <v>20</v>
      </c>
      <c r="T14" s="859"/>
      <c r="U14" s="860"/>
      <c r="V14" s="858" t="s">
        <v>21</v>
      </c>
      <c r="W14" s="859"/>
      <c r="X14" s="859"/>
      <c r="Y14" s="859"/>
      <c r="Z14" s="859"/>
      <c r="AA14" s="859"/>
      <c r="AB14" s="860"/>
      <c r="AC14" s="196" t="s">
        <v>29</v>
      </c>
      <c r="AD14" s="196" t="s">
        <v>30</v>
      </c>
    </row>
    <row r="15" spans="1:30" ht="13.5" thickTop="1" x14ac:dyDescent="0.2">
      <c r="A15" s="457"/>
      <c r="B15" s="458"/>
      <c r="C15" s="459" t="s">
        <v>266</v>
      </c>
      <c r="D15" s="459"/>
      <c r="E15" s="460"/>
      <c r="F15" s="461"/>
      <c r="G15" s="460"/>
      <c r="H15" s="462"/>
      <c r="I15" s="463"/>
      <c r="J15" s="463"/>
      <c r="K15" s="463"/>
      <c r="L15" s="514"/>
      <c r="M15" s="514"/>
      <c r="N15" s="515"/>
      <c r="O15" s="463"/>
      <c r="P15" s="465">
        <f>IF((H15+J15)&gt;5000,"G",IF((H15+J15)&gt;1000,"F", IF((H15+J15)&gt;300,"E",IF((H15+J15)&gt;100,"D",IF((H15+J15)&gt;10,"C",IF((H15+J15)&gt;0.3,"B",IF((H15+J15)&gt;0,"A",)))))))</f>
        <v>0</v>
      </c>
      <c r="Q15" s="466"/>
      <c r="R15" s="466"/>
      <c r="S15" s="466"/>
      <c r="T15" s="467"/>
      <c r="U15" s="466"/>
      <c r="V15" s="466"/>
      <c r="W15" s="466"/>
      <c r="X15" s="468"/>
      <c r="Y15" s="469" t="s">
        <v>118</v>
      </c>
      <c r="Z15" s="470"/>
      <c r="AA15" s="468"/>
      <c r="AB15" s="468"/>
      <c r="AC15" s="464"/>
      <c r="AD15" s="464"/>
    </row>
    <row r="16" spans="1:30" x14ac:dyDescent="0.2">
      <c r="A16" s="456"/>
      <c r="B16" s="471"/>
      <c r="C16" s="459" t="s">
        <v>267</v>
      </c>
      <c r="D16" s="459"/>
      <c r="E16" s="472"/>
      <c r="F16" s="473" t="str">
        <f t="shared" ref="F16:F47" si="0">IF(B16="","",F15+1)</f>
        <v/>
      </c>
      <c r="G16" s="474"/>
      <c r="H16" s="475"/>
      <c r="I16" s="476"/>
      <c r="J16" s="477"/>
      <c r="K16" s="477"/>
      <c r="L16" s="516"/>
      <c r="M16" s="516"/>
      <c r="N16" s="517"/>
      <c r="O16" s="477"/>
      <c r="P16" s="479">
        <f t="shared" ref="P16:P79" si="1">IF((H16+J16)&gt;5000,"G",IF((H16+J16)&gt;1000,"F", IF((H16+J16)&gt;300,"E",IF((H16+J16)&gt;100,"D",IF((H16+J16)&gt;10,"C",IF((H16+J16)&gt;0.3,"B",IF((H16+J16)&gt;0,"A",)))))))</f>
        <v>0</v>
      </c>
      <c r="Q16" s="480"/>
      <c r="R16" s="480"/>
      <c r="S16" s="480"/>
      <c r="T16" s="481"/>
      <c r="U16" s="480"/>
      <c r="V16" s="480"/>
      <c r="W16" s="480"/>
      <c r="X16" s="482"/>
      <c r="Y16" s="469" t="s">
        <v>118</v>
      </c>
      <c r="Z16" s="483"/>
      <c r="AA16" s="482"/>
      <c r="AB16" s="484"/>
      <c r="AC16" s="478"/>
      <c r="AD16" s="478"/>
    </row>
    <row r="17" spans="1:30" x14ac:dyDescent="0.2">
      <c r="A17" s="456"/>
      <c r="B17" s="471"/>
      <c r="C17" s="459" t="s">
        <v>268</v>
      </c>
      <c r="D17" s="459"/>
      <c r="E17" s="474"/>
      <c r="F17" s="473" t="str">
        <f t="shared" si="0"/>
        <v/>
      </c>
      <c r="G17" s="474"/>
      <c r="H17" s="475"/>
      <c r="I17" s="476"/>
      <c r="J17" s="476"/>
      <c r="K17" s="476"/>
      <c r="L17" s="516"/>
      <c r="M17" s="516"/>
      <c r="N17" s="517"/>
      <c r="O17" s="477"/>
      <c r="P17" s="479">
        <f t="shared" si="1"/>
        <v>0</v>
      </c>
      <c r="Q17" s="480"/>
      <c r="R17" s="480"/>
      <c r="S17" s="481"/>
      <c r="T17" s="481"/>
      <c r="U17" s="481"/>
      <c r="V17" s="481"/>
      <c r="W17" s="481"/>
      <c r="X17" s="485"/>
      <c r="Y17" s="469" t="s">
        <v>118</v>
      </c>
      <c r="Z17" s="483"/>
      <c r="AA17" s="485"/>
      <c r="AB17" s="486"/>
      <c r="AC17" s="478"/>
      <c r="AD17" s="478"/>
    </row>
    <row r="18" spans="1:30" x14ac:dyDescent="0.2">
      <c r="A18" s="200"/>
      <c r="B18" s="201"/>
      <c r="C18" s="459" t="s">
        <v>269</v>
      </c>
      <c r="D18" s="445"/>
      <c r="E18" s="203"/>
      <c r="F18" s="202" t="str">
        <f t="shared" si="0"/>
        <v/>
      </c>
      <c r="G18" s="203"/>
      <c r="H18" s="204"/>
      <c r="I18" s="205"/>
      <c r="J18" s="205"/>
      <c r="K18" s="205"/>
      <c r="L18" s="518"/>
      <c r="M18" s="518"/>
      <c r="N18" s="519"/>
      <c r="O18" s="197"/>
      <c r="P18" s="370">
        <f t="shared" si="1"/>
        <v>0</v>
      </c>
      <c r="Q18" s="198"/>
      <c r="R18" s="198"/>
      <c r="S18" s="206"/>
      <c r="T18" s="206"/>
      <c r="U18" s="206"/>
      <c r="V18" s="206"/>
      <c r="W18" s="206"/>
      <c r="X18" s="210"/>
      <c r="Y18" s="199" t="s">
        <v>118</v>
      </c>
      <c r="Z18" s="207"/>
      <c r="AA18" s="210"/>
      <c r="AB18" s="211"/>
      <c r="AC18" s="208"/>
      <c r="AD18" s="208"/>
    </row>
    <row r="19" spans="1:30" x14ac:dyDescent="0.2">
      <c r="A19" s="200"/>
      <c r="B19" s="201"/>
      <c r="C19" s="459" t="s">
        <v>270</v>
      </c>
      <c r="D19" s="445"/>
      <c r="E19" s="203"/>
      <c r="F19" s="202" t="str">
        <f t="shared" si="0"/>
        <v/>
      </c>
      <c r="G19" s="203"/>
      <c r="H19" s="204"/>
      <c r="I19" s="205"/>
      <c r="J19" s="205"/>
      <c r="K19" s="205"/>
      <c r="L19" s="518"/>
      <c r="M19" s="518"/>
      <c r="N19" s="519"/>
      <c r="O19" s="197"/>
      <c r="P19" s="370">
        <f t="shared" si="1"/>
        <v>0</v>
      </c>
      <c r="Q19" s="198"/>
      <c r="R19" s="198"/>
      <c r="S19" s="206"/>
      <c r="T19" s="206"/>
      <c r="U19" s="206"/>
      <c r="V19" s="206"/>
      <c r="W19" s="206"/>
      <c r="X19" s="210"/>
      <c r="Y19" s="199" t="s">
        <v>118</v>
      </c>
      <c r="Z19" s="212"/>
      <c r="AA19" s="210"/>
      <c r="AB19" s="211"/>
      <c r="AC19" s="208"/>
      <c r="AD19" s="208"/>
    </row>
    <row r="20" spans="1:30" x14ac:dyDescent="0.2">
      <c r="A20" s="200"/>
      <c r="B20" s="201"/>
      <c r="C20" s="459" t="s">
        <v>271</v>
      </c>
      <c r="D20" s="445"/>
      <c r="E20" s="203"/>
      <c r="F20" s="202" t="str">
        <f t="shared" si="0"/>
        <v/>
      </c>
      <c r="G20" s="203"/>
      <c r="H20" s="204"/>
      <c r="I20" s="205"/>
      <c r="J20" s="205"/>
      <c r="K20" s="205"/>
      <c r="L20" s="518"/>
      <c r="M20" s="518"/>
      <c r="N20" s="519"/>
      <c r="O20" s="197"/>
      <c r="P20" s="370">
        <f t="shared" si="1"/>
        <v>0</v>
      </c>
      <c r="Q20" s="198"/>
      <c r="R20" s="198"/>
      <c r="S20" s="206"/>
      <c r="T20" s="206"/>
      <c r="U20" s="206"/>
      <c r="V20" s="206"/>
      <c r="W20" s="206"/>
      <c r="X20" s="210"/>
      <c r="Y20" s="199" t="s">
        <v>118</v>
      </c>
      <c r="Z20" s="213"/>
      <c r="AA20" s="210"/>
      <c r="AB20" s="211"/>
      <c r="AC20" s="208"/>
      <c r="AD20" s="208"/>
    </row>
    <row r="21" spans="1:30" x14ac:dyDescent="0.2">
      <c r="A21" s="200"/>
      <c r="B21" s="214"/>
      <c r="C21" s="459" t="s">
        <v>272</v>
      </c>
      <c r="D21" s="445"/>
      <c r="E21" s="203"/>
      <c r="F21" s="202" t="str">
        <f t="shared" si="0"/>
        <v/>
      </c>
      <c r="G21" s="203"/>
      <c r="H21" s="204"/>
      <c r="I21" s="205"/>
      <c r="J21" s="205"/>
      <c r="K21" s="205"/>
      <c r="L21" s="518"/>
      <c r="M21" s="518"/>
      <c r="N21" s="519"/>
      <c r="O21" s="197"/>
      <c r="P21" s="370">
        <f t="shared" si="1"/>
        <v>0</v>
      </c>
      <c r="Q21" s="206"/>
      <c r="R21" s="198"/>
      <c r="S21" s="206"/>
      <c r="T21" s="206"/>
      <c r="U21" s="206"/>
      <c r="V21" s="206"/>
      <c r="W21" s="206"/>
      <c r="X21" s="210"/>
      <c r="Y21" s="199" t="s">
        <v>118</v>
      </c>
      <c r="Z21" s="207"/>
      <c r="AA21" s="210"/>
      <c r="AB21" s="210"/>
      <c r="AC21" s="208"/>
      <c r="AD21" s="208"/>
    </row>
    <row r="22" spans="1:30" x14ac:dyDescent="0.2">
      <c r="A22" s="200"/>
      <c r="B22" s="201"/>
      <c r="C22" s="459" t="s">
        <v>273</v>
      </c>
      <c r="D22" s="445"/>
      <c r="E22" s="203"/>
      <c r="F22" s="202" t="str">
        <f t="shared" si="0"/>
        <v/>
      </c>
      <c r="G22" s="203"/>
      <c r="H22" s="204"/>
      <c r="I22" s="205"/>
      <c r="J22" s="205"/>
      <c r="K22" s="205"/>
      <c r="L22" s="518"/>
      <c r="M22" s="518"/>
      <c r="N22" s="519"/>
      <c r="O22" s="197"/>
      <c r="P22" s="370">
        <f t="shared" si="1"/>
        <v>0</v>
      </c>
      <c r="Q22" s="206"/>
      <c r="R22" s="198"/>
      <c r="S22" s="206"/>
      <c r="T22" s="206"/>
      <c r="U22" s="206"/>
      <c r="V22" s="206"/>
      <c r="W22" s="206"/>
      <c r="X22" s="210"/>
      <c r="Y22" s="199" t="s">
        <v>118</v>
      </c>
      <c r="Z22" s="207"/>
      <c r="AA22" s="210"/>
      <c r="AB22" s="211"/>
      <c r="AC22" s="208"/>
      <c r="AD22" s="208"/>
    </row>
    <row r="23" spans="1:30" x14ac:dyDescent="0.2">
      <c r="A23" s="200"/>
      <c r="B23" s="201"/>
      <c r="C23" s="459" t="s">
        <v>274</v>
      </c>
      <c r="D23" s="445"/>
      <c r="E23" s="203"/>
      <c r="F23" s="202" t="str">
        <f t="shared" si="0"/>
        <v/>
      </c>
      <c r="G23" s="203"/>
      <c r="H23" s="204"/>
      <c r="I23" s="205"/>
      <c r="J23" s="205"/>
      <c r="K23" s="205"/>
      <c r="L23" s="518"/>
      <c r="M23" s="518"/>
      <c r="N23" s="519"/>
      <c r="O23" s="197"/>
      <c r="P23" s="370">
        <f t="shared" si="1"/>
        <v>0</v>
      </c>
      <c r="Q23" s="206"/>
      <c r="R23" s="198"/>
      <c r="S23" s="206"/>
      <c r="T23" s="206"/>
      <c r="U23" s="206"/>
      <c r="V23" s="206"/>
      <c r="W23" s="206"/>
      <c r="X23" s="210"/>
      <c r="Y23" s="199" t="s">
        <v>118</v>
      </c>
      <c r="Z23" s="207"/>
      <c r="AA23" s="210"/>
      <c r="AB23" s="211"/>
      <c r="AC23" s="208"/>
      <c r="AD23" s="208"/>
    </row>
    <row r="24" spans="1:30" x14ac:dyDescent="0.2">
      <c r="A24" s="200"/>
      <c r="B24" s="201"/>
      <c r="C24" s="459" t="s">
        <v>275</v>
      </c>
      <c r="D24" s="445"/>
      <c r="E24" s="203"/>
      <c r="F24" s="202" t="str">
        <f t="shared" si="0"/>
        <v/>
      </c>
      <c r="G24" s="203"/>
      <c r="H24" s="204"/>
      <c r="I24" s="205"/>
      <c r="J24" s="205"/>
      <c r="K24" s="205"/>
      <c r="L24" s="518"/>
      <c r="M24" s="518"/>
      <c r="N24" s="519"/>
      <c r="O24" s="197"/>
      <c r="P24" s="370">
        <f t="shared" si="1"/>
        <v>0</v>
      </c>
      <c r="Q24" s="206"/>
      <c r="R24" s="198"/>
      <c r="S24" s="206"/>
      <c r="T24" s="206"/>
      <c r="U24" s="206"/>
      <c r="V24" s="206"/>
      <c r="W24" s="206"/>
      <c r="X24" s="210"/>
      <c r="Y24" s="199" t="s">
        <v>118</v>
      </c>
      <c r="Z24" s="207"/>
      <c r="AA24" s="210"/>
      <c r="AB24" s="211"/>
      <c r="AC24" s="208"/>
      <c r="AD24" s="208"/>
    </row>
    <row r="25" spans="1:30" x14ac:dyDescent="0.2">
      <c r="A25" s="200"/>
      <c r="B25" s="215"/>
      <c r="C25" s="459" t="s">
        <v>276</v>
      </c>
      <c r="D25" s="445"/>
      <c r="E25" s="203"/>
      <c r="F25" s="202" t="str">
        <f t="shared" si="0"/>
        <v/>
      </c>
      <c r="G25" s="203"/>
      <c r="H25" s="204"/>
      <c r="I25" s="205"/>
      <c r="J25" s="205"/>
      <c r="K25" s="205"/>
      <c r="L25" s="518"/>
      <c r="M25" s="518"/>
      <c r="N25" s="519"/>
      <c r="O25" s="197"/>
      <c r="P25" s="370">
        <f t="shared" si="1"/>
        <v>0</v>
      </c>
      <c r="Q25" s="206"/>
      <c r="R25" s="198"/>
      <c r="S25" s="206"/>
      <c r="T25" s="206"/>
      <c r="U25" s="206"/>
      <c r="V25" s="206"/>
      <c r="W25" s="206"/>
      <c r="X25" s="210"/>
      <c r="Y25" s="199" t="s">
        <v>118</v>
      </c>
      <c r="Z25" s="207"/>
      <c r="AA25" s="210"/>
      <c r="AB25" s="211"/>
      <c r="AC25" s="208"/>
      <c r="AD25" s="208"/>
    </row>
    <row r="26" spans="1:30" x14ac:dyDescent="0.2">
      <c r="A26" s="200"/>
      <c r="B26" s="201"/>
      <c r="C26" s="459" t="s">
        <v>277</v>
      </c>
      <c r="D26" s="445"/>
      <c r="E26" s="203"/>
      <c r="F26" s="202" t="str">
        <f t="shared" si="0"/>
        <v/>
      </c>
      <c r="G26" s="203"/>
      <c r="H26" s="204"/>
      <c r="I26" s="205"/>
      <c r="J26" s="205"/>
      <c r="K26" s="205"/>
      <c r="L26" s="518"/>
      <c r="M26" s="518"/>
      <c r="N26" s="519"/>
      <c r="O26" s="197"/>
      <c r="P26" s="370">
        <f t="shared" si="1"/>
        <v>0</v>
      </c>
      <c r="Q26" s="206"/>
      <c r="R26" s="198"/>
      <c r="S26" s="206"/>
      <c r="T26" s="206"/>
      <c r="U26" s="206"/>
      <c r="V26" s="206"/>
      <c r="W26" s="206"/>
      <c r="X26" s="210"/>
      <c r="Y26" s="199" t="s">
        <v>118</v>
      </c>
      <c r="Z26" s="207"/>
      <c r="AA26" s="210"/>
      <c r="AB26" s="211"/>
      <c r="AC26" s="208"/>
      <c r="AD26" s="208"/>
    </row>
    <row r="27" spans="1:30" x14ac:dyDescent="0.2">
      <c r="A27" s="200"/>
      <c r="B27" s="201"/>
      <c r="C27" s="459" t="s">
        <v>278</v>
      </c>
      <c r="D27" s="445"/>
      <c r="E27" s="203"/>
      <c r="F27" s="202" t="str">
        <f t="shared" si="0"/>
        <v/>
      </c>
      <c r="G27" s="203"/>
      <c r="H27" s="204"/>
      <c r="I27" s="216"/>
      <c r="J27" s="205"/>
      <c r="K27" s="205"/>
      <c r="L27" s="518"/>
      <c r="M27" s="518"/>
      <c r="N27" s="519"/>
      <c r="O27" s="197"/>
      <c r="P27" s="370">
        <f t="shared" si="1"/>
        <v>0</v>
      </c>
      <c r="Q27" s="206"/>
      <c r="R27" s="198"/>
      <c r="S27" s="206"/>
      <c r="T27" s="206"/>
      <c r="U27" s="206"/>
      <c r="V27" s="206"/>
      <c r="W27" s="206"/>
      <c r="X27" s="210"/>
      <c r="Y27" s="199" t="s">
        <v>118</v>
      </c>
      <c r="Z27" s="207"/>
      <c r="AA27" s="210"/>
      <c r="AB27" s="211"/>
      <c r="AC27" s="208"/>
      <c r="AD27" s="208"/>
    </row>
    <row r="28" spans="1:30" x14ac:dyDescent="0.2">
      <c r="A28" s="200"/>
      <c r="B28" s="201"/>
      <c r="C28" s="459" t="s">
        <v>279</v>
      </c>
      <c r="D28" s="445"/>
      <c r="E28" s="203"/>
      <c r="F28" s="202" t="str">
        <f t="shared" si="0"/>
        <v/>
      </c>
      <c r="G28" s="203"/>
      <c r="H28" s="204"/>
      <c r="I28" s="205"/>
      <c r="J28" s="205"/>
      <c r="K28" s="205"/>
      <c r="L28" s="518"/>
      <c r="M28" s="518"/>
      <c r="N28" s="519"/>
      <c r="O28" s="197"/>
      <c r="P28" s="370">
        <f t="shared" si="1"/>
        <v>0</v>
      </c>
      <c r="Q28" s="206"/>
      <c r="R28" s="198"/>
      <c r="S28" s="206"/>
      <c r="T28" s="206"/>
      <c r="U28" s="206"/>
      <c r="V28" s="206"/>
      <c r="W28" s="206"/>
      <c r="X28" s="210"/>
      <c r="Y28" s="199" t="s">
        <v>118</v>
      </c>
      <c r="Z28" s="207"/>
      <c r="AA28" s="210"/>
      <c r="AB28" s="211"/>
      <c r="AC28" s="208"/>
      <c r="AD28" s="208"/>
    </row>
    <row r="29" spans="1:30" x14ac:dyDescent="0.2">
      <c r="A29" s="200"/>
      <c r="B29" s="201"/>
      <c r="C29" s="459" t="s">
        <v>280</v>
      </c>
      <c r="D29" s="445"/>
      <c r="E29" s="203"/>
      <c r="F29" s="202" t="str">
        <f t="shared" si="0"/>
        <v/>
      </c>
      <c r="G29" s="203"/>
      <c r="H29" s="204"/>
      <c r="I29" s="205"/>
      <c r="J29" s="205"/>
      <c r="K29" s="205"/>
      <c r="L29" s="518"/>
      <c r="M29" s="518"/>
      <c r="N29" s="519"/>
      <c r="O29" s="197"/>
      <c r="P29" s="370">
        <f t="shared" si="1"/>
        <v>0</v>
      </c>
      <c r="Q29" s="206"/>
      <c r="R29" s="198"/>
      <c r="S29" s="206"/>
      <c r="T29" s="206"/>
      <c r="U29" s="206"/>
      <c r="V29" s="206"/>
      <c r="W29" s="206"/>
      <c r="X29" s="210"/>
      <c r="Y29" s="199" t="s">
        <v>118</v>
      </c>
      <c r="Z29" s="213"/>
      <c r="AA29" s="210"/>
      <c r="AB29" s="210"/>
      <c r="AC29" s="208"/>
      <c r="AD29" s="208"/>
    </row>
    <row r="30" spans="1:30" x14ac:dyDescent="0.2">
      <c r="A30" s="200"/>
      <c r="B30" s="201"/>
      <c r="C30" s="459" t="s">
        <v>281</v>
      </c>
      <c r="D30" s="445"/>
      <c r="E30" s="203"/>
      <c r="F30" s="202" t="str">
        <f t="shared" si="0"/>
        <v/>
      </c>
      <c r="G30" s="203"/>
      <c r="H30" s="204"/>
      <c r="I30" s="205"/>
      <c r="J30" s="205"/>
      <c r="K30" s="205"/>
      <c r="L30" s="518"/>
      <c r="M30" s="518"/>
      <c r="N30" s="519"/>
      <c r="O30" s="197"/>
      <c r="P30" s="370">
        <f t="shared" si="1"/>
        <v>0</v>
      </c>
      <c r="Q30" s="206"/>
      <c r="R30" s="198"/>
      <c r="S30" s="206"/>
      <c r="T30" s="206"/>
      <c r="U30" s="206"/>
      <c r="V30" s="206"/>
      <c r="W30" s="206"/>
      <c r="X30" s="210"/>
      <c r="Y30" s="199" t="s">
        <v>118</v>
      </c>
      <c r="Z30" s="213"/>
      <c r="AA30" s="210"/>
      <c r="AB30" s="210"/>
      <c r="AC30" s="208"/>
      <c r="AD30" s="208"/>
    </row>
    <row r="31" spans="1:30" x14ac:dyDescent="0.2">
      <c r="A31" s="200"/>
      <c r="B31" s="201"/>
      <c r="C31" s="459" t="s">
        <v>282</v>
      </c>
      <c r="D31" s="445"/>
      <c r="E31" s="203"/>
      <c r="F31" s="202" t="str">
        <f t="shared" si="0"/>
        <v/>
      </c>
      <c r="G31" s="203"/>
      <c r="H31" s="204"/>
      <c r="I31" s="205"/>
      <c r="J31" s="205"/>
      <c r="K31" s="205"/>
      <c r="L31" s="518"/>
      <c r="M31" s="518"/>
      <c r="N31" s="519"/>
      <c r="O31" s="197"/>
      <c r="P31" s="370">
        <f t="shared" si="1"/>
        <v>0</v>
      </c>
      <c r="Q31" s="206"/>
      <c r="R31" s="198"/>
      <c r="S31" s="206"/>
      <c r="T31" s="206"/>
      <c r="U31" s="206"/>
      <c r="V31" s="206"/>
      <c r="W31" s="206"/>
      <c r="X31" s="210"/>
      <c r="Y31" s="199" t="s">
        <v>118</v>
      </c>
      <c r="Z31" s="213"/>
      <c r="AA31" s="210"/>
      <c r="AB31" s="210"/>
      <c r="AC31" s="208"/>
      <c r="AD31" s="208"/>
    </row>
    <row r="32" spans="1:30" x14ac:dyDescent="0.2">
      <c r="A32" s="200"/>
      <c r="B32" s="201"/>
      <c r="C32" s="459" t="s">
        <v>283</v>
      </c>
      <c r="D32" s="445"/>
      <c r="E32" s="203"/>
      <c r="F32" s="202" t="str">
        <f t="shared" si="0"/>
        <v/>
      </c>
      <c r="G32" s="203"/>
      <c r="H32" s="204"/>
      <c r="I32" s="205"/>
      <c r="J32" s="205"/>
      <c r="K32" s="205"/>
      <c r="L32" s="518"/>
      <c r="M32" s="518"/>
      <c r="N32" s="519"/>
      <c r="O32" s="197"/>
      <c r="P32" s="370">
        <f t="shared" si="1"/>
        <v>0</v>
      </c>
      <c r="Q32" s="206"/>
      <c r="R32" s="198"/>
      <c r="S32" s="206"/>
      <c r="T32" s="206"/>
      <c r="U32" s="206"/>
      <c r="V32" s="206"/>
      <c r="W32" s="206"/>
      <c r="X32" s="210"/>
      <c r="Y32" s="199" t="s">
        <v>118</v>
      </c>
      <c r="Z32" s="207"/>
      <c r="AA32" s="210"/>
      <c r="AB32" s="211"/>
      <c r="AC32" s="208"/>
      <c r="AD32" s="208"/>
    </row>
    <row r="33" spans="1:30" x14ac:dyDescent="0.2">
      <c r="A33" s="200"/>
      <c r="B33" s="201"/>
      <c r="C33" s="459" t="s">
        <v>284</v>
      </c>
      <c r="D33" s="445"/>
      <c r="E33" s="203"/>
      <c r="F33" s="202" t="str">
        <f t="shared" si="0"/>
        <v/>
      </c>
      <c r="G33" s="203"/>
      <c r="H33" s="204"/>
      <c r="I33" s="205"/>
      <c r="J33" s="205"/>
      <c r="K33" s="205"/>
      <c r="L33" s="518"/>
      <c r="M33" s="518"/>
      <c r="N33" s="519"/>
      <c r="O33" s="197"/>
      <c r="P33" s="370">
        <f t="shared" si="1"/>
        <v>0</v>
      </c>
      <c r="Q33" s="206"/>
      <c r="R33" s="198"/>
      <c r="S33" s="206"/>
      <c r="T33" s="206"/>
      <c r="U33" s="206"/>
      <c r="V33" s="206"/>
      <c r="W33" s="206"/>
      <c r="X33" s="210"/>
      <c r="Y33" s="199" t="s">
        <v>118</v>
      </c>
      <c r="Z33" s="207"/>
      <c r="AA33" s="210"/>
      <c r="AB33" s="211"/>
      <c r="AC33" s="208"/>
      <c r="AD33" s="208"/>
    </row>
    <row r="34" spans="1:30" x14ac:dyDescent="0.2">
      <c r="A34" s="200"/>
      <c r="B34" s="201"/>
      <c r="C34" s="459" t="s">
        <v>285</v>
      </c>
      <c r="D34" s="522"/>
      <c r="E34" s="523"/>
      <c r="F34" s="202" t="str">
        <f t="shared" si="0"/>
        <v/>
      </c>
      <c r="G34" s="203"/>
      <c r="H34" s="204"/>
      <c r="I34" s="205"/>
      <c r="J34" s="205"/>
      <c r="K34" s="205"/>
      <c r="L34" s="518"/>
      <c r="M34" s="518"/>
      <c r="N34" s="519"/>
      <c r="O34" s="197"/>
      <c r="P34" s="370">
        <f t="shared" si="1"/>
        <v>0</v>
      </c>
      <c r="Q34" s="206"/>
      <c r="R34" s="198"/>
      <c r="S34" s="206"/>
      <c r="T34" s="206"/>
      <c r="U34" s="206"/>
      <c r="V34" s="206"/>
      <c r="W34" s="206"/>
      <c r="X34" s="210"/>
      <c r="Y34" s="199" t="s">
        <v>118</v>
      </c>
      <c r="Z34" s="207"/>
      <c r="AA34" s="210"/>
      <c r="AB34" s="211"/>
      <c r="AC34" s="208"/>
      <c r="AD34" s="208"/>
    </row>
    <row r="35" spans="1:30" x14ac:dyDescent="0.2">
      <c r="A35" s="200"/>
      <c r="B35" s="201"/>
      <c r="C35" s="459" t="s">
        <v>286</v>
      </c>
      <c r="D35" s="522"/>
      <c r="E35" s="203"/>
      <c r="F35" s="202" t="str">
        <f t="shared" si="0"/>
        <v/>
      </c>
      <c r="G35" s="203"/>
      <c r="H35" s="204"/>
      <c r="I35" s="205"/>
      <c r="J35" s="217"/>
      <c r="K35" s="205"/>
      <c r="L35" s="518"/>
      <c r="M35" s="518"/>
      <c r="N35" s="519"/>
      <c r="O35" s="197"/>
      <c r="P35" s="370">
        <f t="shared" si="1"/>
        <v>0</v>
      </c>
      <c r="Q35" s="206"/>
      <c r="R35" s="198"/>
      <c r="S35" s="206"/>
      <c r="T35" s="206"/>
      <c r="U35" s="206"/>
      <c r="V35" s="206"/>
      <c r="W35" s="206"/>
      <c r="X35" s="210"/>
      <c r="Y35" s="199" t="s">
        <v>118</v>
      </c>
      <c r="Z35" s="207"/>
      <c r="AA35" s="210"/>
      <c r="AB35" s="211"/>
      <c r="AC35" s="208"/>
      <c r="AD35" s="208"/>
    </row>
    <row r="36" spans="1:30" x14ac:dyDescent="0.2">
      <c r="A36" s="200"/>
      <c r="B36" s="201"/>
      <c r="C36" s="459" t="s">
        <v>287</v>
      </c>
      <c r="D36" s="445"/>
      <c r="E36" s="203"/>
      <c r="F36" s="202" t="str">
        <f t="shared" si="0"/>
        <v/>
      </c>
      <c r="G36" s="203"/>
      <c r="H36" s="204"/>
      <c r="I36" s="205"/>
      <c r="J36" s="205"/>
      <c r="K36" s="205"/>
      <c r="L36" s="518"/>
      <c r="M36" s="518"/>
      <c r="N36" s="519"/>
      <c r="O36" s="197"/>
      <c r="P36" s="370">
        <f t="shared" si="1"/>
        <v>0</v>
      </c>
      <c r="Q36" s="206"/>
      <c r="R36" s="198"/>
      <c r="S36" s="206"/>
      <c r="T36" s="206"/>
      <c r="U36" s="206"/>
      <c r="V36" s="206"/>
      <c r="W36" s="206"/>
      <c r="X36" s="210"/>
      <c r="Y36" s="199" t="s">
        <v>118</v>
      </c>
      <c r="Z36" s="207"/>
      <c r="AA36" s="210"/>
      <c r="AB36" s="211"/>
      <c r="AC36" s="208"/>
      <c r="AD36" s="208"/>
    </row>
    <row r="37" spans="1:30" x14ac:dyDescent="0.2">
      <c r="A37" s="200"/>
      <c r="B37" s="201"/>
      <c r="C37" s="459" t="s">
        <v>288</v>
      </c>
      <c r="D37" s="445"/>
      <c r="E37" s="203"/>
      <c r="F37" s="202" t="str">
        <f t="shared" si="0"/>
        <v/>
      </c>
      <c r="G37" s="203"/>
      <c r="H37" s="204"/>
      <c r="I37" s="205"/>
      <c r="J37" s="205"/>
      <c r="K37" s="205"/>
      <c r="L37" s="518"/>
      <c r="M37" s="518"/>
      <c r="N37" s="519"/>
      <c r="O37" s="197"/>
      <c r="P37" s="370">
        <f t="shared" si="1"/>
        <v>0</v>
      </c>
      <c r="Q37" s="206"/>
      <c r="R37" s="198"/>
      <c r="S37" s="206"/>
      <c r="T37" s="206"/>
      <c r="U37" s="206"/>
      <c r="V37" s="206"/>
      <c r="W37" s="206"/>
      <c r="X37" s="210"/>
      <c r="Y37" s="199" t="s">
        <v>118</v>
      </c>
      <c r="Z37" s="207"/>
      <c r="AA37" s="210"/>
      <c r="AB37" s="211"/>
      <c r="AC37" s="208"/>
      <c r="AD37" s="208"/>
    </row>
    <row r="38" spans="1:30" x14ac:dyDescent="0.2">
      <c r="A38" s="200"/>
      <c r="B38" s="201"/>
      <c r="C38" s="459" t="s">
        <v>289</v>
      </c>
      <c r="D38" s="445"/>
      <c r="E38" s="203"/>
      <c r="F38" s="202" t="str">
        <f t="shared" si="0"/>
        <v/>
      </c>
      <c r="G38" s="203"/>
      <c r="H38" s="204"/>
      <c r="I38" s="205"/>
      <c r="J38" s="205"/>
      <c r="K38" s="205"/>
      <c r="L38" s="518"/>
      <c r="M38" s="518"/>
      <c r="N38" s="519"/>
      <c r="O38" s="197"/>
      <c r="P38" s="370">
        <f t="shared" si="1"/>
        <v>0</v>
      </c>
      <c r="Q38" s="206"/>
      <c r="R38" s="198"/>
      <c r="S38" s="206"/>
      <c r="T38" s="206"/>
      <c r="U38" s="206"/>
      <c r="V38" s="206"/>
      <c r="W38" s="206"/>
      <c r="X38" s="210"/>
      <c r="Y38" s="199" t="s">
        <v>118</v>
      </c>
      <c r="Z38" s="207"/>
      <c r="AA38" s="210"/>
      <c r="AB38" s="211"/>
      <c r="AC38" s="208"/>
      <c r="AD38" s="208"/>
    </row>
    <row r="39" spans="1:30" x14ac:dyDescent="0.2">
      <c r="A39" s="200"/>
      <c r="B39" s="201"/>
      <c r="C39" s="459" t="s">
        <v>290</v>
      </c>
      <c r="D39" s="445"/>
      <c r="E39" s="203"/>
      <c r="F39" s="202" t="str">
        <f t="shared" si="0"/>
        <v/>
      </c>
      <c r="G39" s="203"/>
      <c r="H39" s="204"/>
      <c r="I39" s="205"/>
      <c r="J39" s="205"/>
      <c r="K39" s="205"/>
      <c r="L39" s="518"/>
      <c r="M39" s="518"/>
      <c r="N39" s="519"/>
      <c r="O39" s="197"/>
      <c r="P39" s="370">
        <f t="shared" si="1"/>
        <v>0</v>
      </c>
      <c r="Q39" s="206"/>
      <c r="R39" s="198"/>
      <c r="S39" s="206"/>
      <c r="T39" s="206"/>
      <c r="U39" s="206"/>
      <c r="V39" s="206"/>
      <c r="W39" s="206"/>
      <c r="X39" s="210"/>
      <c r="Y39" s="199" t="s">
        <v>118</v>
      </c>
      <c r="Z39" s="207"/>
      <c r="AA39" s="210"/>
      <c r="AB39" s="211"/>
      <c r="AC39" s="208"/>
      <c r="AD39" s="208"/>
    </row>
    <row r="40" spans="1:30" x14ac:dyDescent="0.2">
      <c r="A40" s="200"/>
      <c r="B40" s="201"/>
      <c r="C40" s="459" t="s">
        <v>291</v>
      </c>
      <c r="D40" s="445"/>
      <c r="E40" s="203"/>
      <c r="F40" s="202" t="str">
        <f t="shared" si="0"/>
        <v/>
      </c>
      <c r="G40" s="203"/>
      <c r="H40" s="204"/>
      <c r="I40" s="205"/>
      <c r="J40" s="205"/>
      <c r="K40" s="205"/>
      <c r="L40" s="518"/>
      <c r="M40" s="518"/>
      <c r="N40" s="519"/>
      <c r="O40" s="197"/>
      <c r="P40" s="370">
        <f t="shared" si="1"/>
        <v>0</v>
      </c>
      <c r="Q40" s="206"/>
      <c r="R40" s="198"/>
      <c r="S40" s="206"/>
      <c r="T40" s="206"/>
      <c r="U40" s="206"/>
      <c r="V40" s="206"/>
      <c r="W40" s="206"/>
      <c r="X40" s="210"/>
      <c r="Y40" s="199" t="s">
        <v>118</v>
      </c>
      <c r="Z40" s="207"/>
      <c r="AA40" s="210"/>
      <c r="AB40" s="211"/>
      <c r="AC40" s="208"/>
      <c r="AD40" s="208"/>
    </row>
    <row r="41" spans="1:30" x14ac:dyDescent="0.2">
      <c r="A41" s="200"/>
      <c r="B41" s="201"/>
      <c r="C41" s="459" t="s">
        <v>292</v>
      </c>
      <c r="D41" s="445"/>
      <c r="E41" s="203"/>
      <c r="F41" s="202" t="str">
        <f t="shared" si="0"/>
        <v/>
      </c>
      <c r="G41" s="203"/>
      <c r="H41" s="204"/>
      <c r="I41" s="205"/>
      <c r="J41" s="205"/>
      <c r="K41" s="205"/>
      <c r="L41" s="518"/>
      <c r="M41" s="518"/>
      <c r="N41" s="519"/>
      <c r="O41" s="197"/>
      <c r="P41" s="370">
        <f t="shared" si="1"/>
        <v>0</v>
      </c>
      <c r="Q41" s="206"/>
      <c r="R41" s="198"/>
      <c r="S41" s="206"/>
      <c r="T41" s="206"/>
      <c r="U41" s="206"/>
      <c r="V41" s="206"/>
      <c r="W41" s="206"/>
      <c r="X41" s="210"/>
      <c r="Y41" s="199" t="s">
        <v>118</v>
      </c>
      <c r="Z41" s="207"/>
      <c r="AA41" s="210"/>
      <c r="AB41" s="211"/>
      <c r="AC41" s="208"/>
      <c r="AD41" s="208"/>
    </row>
    <row r="42" spans="1:30" x14ac:dyDescent="0.2">
      <c r="A42" s="200"/>
      <c r="B42" s="201"/>
      <c r="C42" s="459" t="s">
        <v>293</v>
      </c>
      <c r="D42" s="445"/>
      <c r="E42" s="203"/>
      <c r="F42" s="202" t="str">
        <f t="shared" si="0"/>
        <v/>
      </c>
      <c r="G42" s="203"/>
      <c r="H42" s="204"/>
      <c r="I42" s="205"/>
      <c r="J42" s="205"/>
      <c r="K42" s="205"/>
      <c r="L42" s="518"/>
      <c r="M42" s="518"/>
      <c r="N42" s="519"/>
      <c r="O42" s="197"/>
      <c r="P42" s="370">
        <f t="shared" si="1"/>
        <v>0</v>
      </c>
      <c r="Q42" s="206"/>
      <c r="R42" s="198"/>
      <c r="S42" s="206"/>
      <c r="T42" s="206"/>
      <c r="U42" s="206"/>
      <c r="V42" s="206"/>
      <c r="W42" s="206"/>
      <c r="X42" s="210"/>
      <c r="Y42" s="199" t="s">
        <v>118</v>
      </c>
      <c r="Z42" s="207"/>
      <c r="AA42" s="210"/>
      <c r="AB42" s="211"/>
      <c r="AC42" s="208"/>
      <c r="AD42" s="208"/>
    </row>
    <row r="43" spans="1:30" x14ac:dyDescent="0.2">
      <c r="A43" s="200"/>
      <c r="B43" s="201"/>
      <c r="C43" s="459" t="s">
        <v>294</v>
      </c>
      <c r="D43" s="445"/>
      <c r="E43" s="203"/>
      <c r="F43" s="202" t="str">
        <f t="shared" si="0"/>
        <v/>
      </c>
      <c r="G43" s="203"/>
      <c r="H43" s="204"/>
      <c r="I43" s="205"/>
      <c r="J43" s="205"/>
      <c r="K43" s="205"/>
      <c r="L43" s="518"/>
      <c r="M43" s="518"/>
      <c r="N43" s="519"/>
      <c r="O43" s="197"/>
      <c r="P43" s="370">
        <f t="shared" si="1"/>
        <v>0</v>
      </c>
      <c r="Q43" s="206"/>
      <c r="R43" s="198"/>
      <c r="S43" s="206"/>
      <c r="T43" s="206"/>
      <c r="U43" s="206"/>
      <c r="V43" s="206"/>
      <c r="W43" s="206"/>
      <c r="X43" s="210"/>
      <c r="Y43" s="199" t="s">
        <v>118</v>
      </c>
      <c r="Z43" s="207"/>
      <c r="AA43" s="210"/>
      <c r="AB43" s="211"/>
      <c r="AC43" s="208"/>
      <c r="AD43" s="208"/>
    </row>
    <row r="44" spans="1:30" x14ac:dyDescent="0.2">
      <c r="A44" s="200"/>
      <c r="B44" s="201"/>
      <c r="C44" s="459" t="s">
        <v>295</v>
      </c>
      <c r="D44" s="445"/>
      <c r="E44" s="203"/>
      <c r="F44" s="202" t="str">
        <f t="shared" si="0"/>
        <v/>
      </c>
      <c r="G44" s="203"/>
      <c r="H44" s="204"/>
      <c r="I44" s="205"/>
      <c r="J44" s="205"/>
      <c r="K44" s="205"/>
      <c r="L44" s="518"/>
      <c r="M44" s="518"/>
      <c r="N44" s="519"/>
      <c r="O44" s="197"/>
      <c r="P44" s="370">
        <f t="shared" si="1"/>
        <v>0</v>
      </c>
      <c r="Q44" s="206"/>
      <c r="R44" s="198"/>
      <c r="S44" s="206"/>
      <c r="T44" s="206"/>
      <c r="U44" s="206"/>
      <c r="V44" s="206"/>
      <c r="W44" s="206"/>
      <c r="X44" s="210"/>
      <c r="Y44" s="199" t="s">
        <v>118</v>
      </c>
      <c r="Z44" s="207"/>
      <c r="AA44" s="210"/>
      <c r="AB44" s="211"/>
      <c r="AC44" s="208"/>
      <c r="AD44" s="208"/>
    </row>
    <row r="45" spans="1:30" x14ac:dyDescent="0.2">
      <c r="A45" s="200"/>
      <c r="B45" s="201"/>
      <c r="C45" s="459" t="s">
        <v>296</v>
      </c>
      <c r="D45" s="445"/>
      <c r="E45" s="203"/>
      <c r="F45" s="202" t="str">
        <f t="shared" si="0"/>
        <v/>
      </c>
      <c r="G45" s="203"/>
      <c r="H45" s="204"/>
      <c r="I45" s="205"/>
      <c r="J45" s="205"/>
      <c r="K45" s="205"/>
      <c r="L45" s="518"/>
      <c r="M45" s="518"/>
      <c r="N45" s="519"/>
      <c r="O45" s="197"/>
      <c r="P45" s="370">
        <f t="shared" si="1"/>
        <v>0</v>
      </c>
      <c r="Q45" s="206"/>
      <c r="R45" s="198"/>
      <c r="S45" s="206"/>
      <c r="T45" s="206"/>
      <c r="U45" s="206"/>
      <c r="V45" s="206"/>
      <c r="W45" s="206"/>
      <c r="X45" s="210"/>
      <c r="Y45" s="199" t="s">
        <v>118</v>
      </c>
      <c r="Z45" s="207"/>
      <c r="AA45" s="210"/>
      <c r="AB45" s="211"/>
      <c r="AC45" s="208"/>
      <c r="AD45" s="208"/>
    </row>
    <row r="46" spans="1:30" x14ac:dyDescent="0.2">
      <c r="A46" s="200"/>
      <c r="B46" s="201"/>
      <c r="C46" s="459" t="s">
        <v>297</v>
      </c>
      <c r="D46" s="445"/>
      <c r="E46" s="203"/>
      <c r="F46" s="202" t="str">
        <f t="shared" si="0"/>
        <v/>
      </c>
      <c r="G46" s="203"/>
      <c r="H46" s="204"/>
      <c r="I46" s="205"/>
      <c r="J46" s="205"/>
      <c r="K46" s="205"/>
      <c r="L46" s="518"/>
      <c r="M46" s="518"/>
      <c r="N46" s="519"/>
      <c r="O46" s="197"/>
      <c r="P46" s="370">
        <f t="shared" si="1"/>
        <v>0</v>
      </c>
      <c r="Q46" s="206"/>
      <c r="R46" s="198"/>
      <c r="S46" s="206"/>
      <c r="T46" s="206"/>
      <c r="U46" s="206"/>
      <c r="V46" s="206"/>
      <c r="W46" s="206"/>
      <c r="X46" s="210"/>
      <c r="Y46" s="199" t="s">
        <v>118</v>
      </c>
      <c r="Z46" s="207"/>
      <c r="AA46" s="210"/>
      <c r="AB46" s="211"/>
      <c r="AC46" s="208"/>
      <c r="AD46" s="208"/>
    </row>
    <row r="47" spans="1:30" x14ac:dyDescent="0.2">
      <c r="A47" s="200"/>
      <c r="B47" s="201"/>
      <c r="C47" s="459" t="s">
        <v>298</v>
      </c>
      <c r="D47" s="445"/>
      <c r="E47" s="203"/>
      <c r="F47" s="202" t="str">
        <f t="shared" si="0"/>
        <v/>
      </c>
      <c r="G47" s="203"/>
      <c r="H47" s="204"/>
      <c r="I47" s="205"/>
      <c r="J47" s="205"/>
      <c r="K47" s="205"/>
      <c r="L47" s="518"/>
      <c r="M47" s="518"/>
      <c r="N47" s="519"/>
      <c r="O47" s="197"/>
      <c r="P47" s="370">
        <f t="shared" si="1"/>
        <v>0</v>
      </c>
      <c r="Q47" s="206"/>
      <c r="R47" s="198"/>
      <c r="S47" s="206"/>
      <c r="T47" s="206"/>
      <c r="U47" s="206"/>
      <c r="V47" s="206"/>
      <c r="W47" s="206"/>
      <c r="X47" s="210"/>
      <c r="Y47" s="199" t="s">
        <v>118</v>
      </c>
      <c r="Z47" s="207"/>
      <c r="AA47" s="210"/>
      <c r="AB47" s="211"/>
      <c r="AC47" s="208"/>
      <c r="AD47" s="208"/>
    </row>
    <row r="48" spans="1:30" x14ac:dyDescent="0.2">
      <c r="A48" s="200"/>
      <c r="B48" s="201"/>
      <c r="C48" s="459" t="s">
        <v>299</v>
      </c>
      <c r="D48" s="445"/>
      <c r="E48" s="203"/>
      <c r="F48" s="202" t="str">
        <f t="shared" ref="F48:F79" si="2">IF(B48="","",F47+1)</f>
        <v/>
      </c>
      <c r="G48" s="203"/>
      <c r="H48" s="204"/>
      <c r="I48" s="205"/>
      <c r="J48" s="205"/>
      <c r="K48" s="205"/>
      <c r="L48" s="518"/>
      <c r="M48" s="518"/>
      <c r="N48" s="519"/>
      <c r="O48" s="197"/>
      <c r="P48" s="370">
        <f t="shared" si="1"/>
        <v>0</v>
      </c>
      <c r="Q48" s="206"/>
      <c r="R48" s="198"/>
      <c r="S48" s="206"/>
      <c r="T48" s="206"/>
      <c r="U48" s="206"/>
      <c r="V48" s="206"/>
      <c r="W48" s="206"/>
      <c r="X48" s="210"/>
      <c r="Y48" s="199" t="s">
        <v>118</v>
      </c>
      <c r="Z48" s="207"/>
      <c r="AA48" s="210"/>
      <c r="AB48" s="211"/>
      <c r="AC48" s="208"/>
      <c r="AD48" s="208"/>
    </row>
    <row r="49" spans="1:30" x14ac:dyDescent="0.2">
      <c r="A49" s="200"/>
      <c r="B49" s="201"/>
      <c r="C49" s="459" t="s">
        <v>300</v>
      </c>
      <c r="D49" s="445"/>
      <c r="E49" s="203"/>
      <c r="F49" s="202" t="str">
        <f t="shared" si="2"/>
        <v/>
      </c>
      <c r="G49" s="203"/>
      <c r="H49" s="204"/>
      <c r="I49" s="205"/>
      <c r="J49" s="205"/>
      <c r="K49" s="205"/>
      <c r="L49" s="518"/>
      <c r="M49" s="518"/>
      <c r="N49" s="519"/>
      <c r="O49" s="197"/>
      <c r="P49" s="370">
        <f t="shared" si="1"/>
        <v>0</v>
      </c>
      <c r="Q49" s="206"/>
      <c r="R49" s="198"/>
      <c r="S49" s="206"/>
      <c r="T49" s="206"/>
      <c r="U49" s="206"/>
      <c r="V49" s="206"/>
      <c r="W49" s="206"/>
      <c r="X49" s="210"/>
      <c r="Y49" s="199" t="s">
        <v>118</v>
      </c>
      <c r="Z49" s="207"/>
      <c r="AA49" s="210"/>
      <c r="AB49" s="211"/>
      <c r="AC49" s="208"/>
      <c r="AD49" s="208"/>
    </row>
    <row r="50" spans="1:30" x14ac:dyDescent="0.2">
      <c r="A50" s="200"/>
      <c r="B50" s="201"/>
      <c r="C50" s="459" t="s">
        <v>301</v>
      </c>
      <c r="D50" s="445"/>
      <c r="E50" s="203"/>
      <c r="F50" s="202" t="str">
        <f t="shared" si="2"/>
        <v/>
      </c>
      <c r="G50" s="203"/>
      <c r="H50" s="204"/>
      <c r="I50" s="205"/>
      <c r="J50" s="205"/>
      <c r="K50" s="205"/>
      <c r="L50" s="518"/>
      <c r="M50" s="518"/>
      <c r="N50" s="519"/>
      <c r="O50" s="197"/>
      <c r="P50" s="370">
        <f t="shared" si="1"/>
        <v>0</v>
      </c>
      <c r="Q50" s="206"/>
      <c r="R50" s="198"/>
      <c r="S50" s="206"/>
      <c r="T50" s="206"/>
      <c r="U50" s="206"/>
      <c r="V50" s="206"/>
      <c r="W50" s="206"/>
      <c r="X50" s="210"/>
      <c r="Y50" s="199" t="s">
        <v>118</v>
      </c>
      <c r="Z50" s="207"/>
      <c r="AA50" s="210"/>
      <c r="AB50" s="211"/>
      <c r="AC50" s="208"/>
      <c r="AD50" s="208"/>
    </row>
    <row r="51" spans="1:30" x14ac:dyDescent="0.2">
      <c r="A51" s="200"/>
      <c r="B51" s="201"/>
      <c r="C51" s="459" t="s">
        <v>302</v>
      </c>
      <c r="D51" s="445"/>
      <c r="E51" s="203"/>
      <c r="F51" s="202" t="str">
        <f t="shared" si="2"/>
        <v/>
      </c>
      <c r="G51" s="203"/>
      <c r="H51" s="204"/>
      <c r="I51" s="205"/>
      <c r="J51" s="205"/>
      <c r="K51" s="205"/>
      <c r="L51" s="518"/>
      <c r="M51" s="518"/>
      <c r="N51" s="519"/>
      <c r="O51" s="197"/>
      <c r="P51" s="370">
        <f t="shared" si="1"/>
        <v>0</v>
      </c>
      <c r="Q51" s="206"/>
      <c r="R51" s="198"/>
      <c r="S51" s="206"/>
      <c r="T51" s="206"/>
      <c r="U51" s="206"/>
      <c r="V51" s="206"/>
      <c r="W51" s="206"/>
      <c r="X51" s="210"/>
      <c r="Y51" s="199" t="s">
        <v>118</v>
      </c>
      <c r="Z51" s="207"/>
      <c r="AA51" s="210"/>
      <c r="AB51" s="211"/>
      <c r="AC51" s="208"/>
      <c r="AD51" s="208"/>
    </row>
    <row r="52" spans="1:30" x14ac:dyDescent="0.2">
      <c r="A52" s="200"/>
      <c r="B52" s="201"/>
      <c r="C52" s="459" t="s">
        <v>303</v>
      </c>
      <c r="D52" s="445"/>
      <c r="E52" s="203"/>
      <c r="F52" s="202" t="str">
        <f t="shared" si="2"/>
        <v/>
      </c>
      <c r="G52" s="203"/>
      <c r="H52" s="204"/>
      <c r="I52" s="205"/>
      <c r="J52" s="205"/>
      <c r="K52" s="205"/>
      <c r="L52" s="518"/>
      <c r="M52" s="518"/>
      <c r="N52" s="519"/>
      <c r="O52" s="197"/>
      <c r="P52" s="370">
        <f t="shared" si="1"/>
        <v>0</v>
      </c>
      <c r="Q52" s="206"/>
      <c r="R52" s="198"/>
      <c r="S52" s="206"/>
      <c r="T52" s="206"/>
      <c r="U52" s="206"/>
      <c r="V52" s="206"/>
      <c r="W52" s="206"/>
      <c r="X52" s="210"/>
      <c r="Y52" s="199" t="s">
        <v>118</v>
      </c>
      <c r="Z52" s="207"/>
      <c r="AA52" s="210"/>
      <c r="AB52" s="211"/>
      <c r="AC52" s="208"/>
      <c r="AD52" s="208"/>
    </row>
    <row r="53" spans="1:30" x14ac:dyDescent="0.2">
      <c r="A53" s="219"/>
      <c r="B53" s="215"/>
      <c r="C53" s="459" t="s">
        <v>304</v>
      </c>
      <c r="D53" s="445"/>
      <c r="E53" s="220"/>
      <c r="F53" s="202" t="str">
        <f t="shared" si="2"/>
        <v/>
      </c>
      <c r="G53" s="221"/>
      <c r="H53" s="222"/>
      <c r="I53" s="223"/>
      <c r="J53" s="223"/>
      <c r="K53" s="220"/>
      <c r="L53" s="520"/>
      <c r="M53" s="520"/>
      <c r="N53" s="519"/>
      <c r="O53" s="197"/>
      <c r="P53" s="370">
        <f t="shared" si="1"/>
        <v>0</v>
      </c>
      <c r="Q53" s="224"/>
      <c r="R53" s="198"/>
      <c r="S53" s="224"/>
      <c r="T53" s="206"/>
      <c r="U53" s="224"/>
      <c r="V53" s="224"/>
      <c r="W53" s="224"/>
      <c r="X53" s="207"/>
      <c r="Y53" s="199" t="s">
        <v>118</v>
      </c>
      <c r="Z53" s="207"/>
      <c r="AA53" s="207"/>
      <c r="AB53" s="207"/>
      <c r="AC53" s="208"/>
      <c r="AD53" s="208"/>
    </row>
    <row r="54" spans="1:30" x14ac:dyDescent="0.2">
      <c r="A54" s="200"/>
      <c r="B54" s="201"/>
      <c r="C54" s="459" t="s">
        <v>305</v>
      </c>
      <c r="D54" s="445"/>
      <c r="E54" s="203"/>
      <c r="F54" s="202" t="str">
        <f t="shared" si="2"/>
        <v/>
      </c>
      <c r="G54" s="203"/>
      <c r="H54" s="204"/>
      <c r="I54" s="205"/>
      <c r="J54" s="205"/>
      <c r="K54" s="226"/>
      <c r="L54" s="518"/>
      <c r="M54" s="518"/>
      <c r="N54" s="519"/>
      <c r="O54" s="197"/>
      <c r="P54" s="370">
        <f t="shared" si="1"/>
        <v>0</v>
      </c>
      <c r="Q54" s="206"/>
      <c r="R54" s="198"/>
      <c r="S54" s="206"/>
      <c r="T54" s="206"/>
      <c r="U54" s="206"/>
      <c r="V54" s="206"/>
      <c r="W54" s="206"/>
      <c r="X54" s="210"/>
      <c r="Y54" s="199" t="s">
        <v>118</v>
      </c>
      <c r="Z54" s="207"/>
      <c r="AA54" s="210"/>
      <c r="AB54" s="211"/>
      <c r="AC54" s="208"/>
      <c r="AD54" s="208"/>
    </row>
    <row r="55" spans="1:30" x14ac:dyDescent="0.2">
      <c r="A55" s="200"/>
      <c r="B55" s="201"/>
      <c r="C55" s="459" t="s">
        <v>306</v>
      </c>
      <c r="D55" s="445"/>
      <c r="E55" s="203"/>
      <c r="F55" s="202" t="str">
        <f t="shared" si="2"/>
        <v/>
      </c>
      <c r="G55" s="203"/>
      <c r="H55" s="204"/>
      <c r="I55" s="205"/>
      <c r="J55" s="205"/>
      <c r="K55" s="226"/>
      <c r="L55" s="518"/>
      <c r="M55" s="518"/>
      <c r="N55" s="519"/>
      <c r="O55" s="197"/>
      <c r="P55" s="370">
        <f t="shared" si="1"/>
        <v>0</v>
      </c>
      <c r="Q55" s="206"/>
      <c r="R55" s="198"/>
      <c r="S55" s="206"/>
      <c r="T55" s="206"/>
      <c r="U55" s="206"/>
      <c r="V55" s="206"/>
      <c r="W55" s="206"/>
      <c r="X55" s="210"/>
      <c r="Y55" s="199" t="s">
        <v>118</v>
      </c>
      <c r="Z55" s="207"/>
      <c r="AA55" s="210"/>
      <c r="AB55" s="211"/>
      <c r="AC55" s="208"/>
      <c r="AD55" s="208"/>
    </row>
    <row r="56" spans="1:30" x14ac:dyDescent="0.2">
      <c r="A56" s="200"/>
      <c r="B56" s="201"/>
      <c r="C56" s="459" t="s">
        <v>307</v>
      </c>
      <c r="D56" s="445"/>
      <c r="E56" s="203"/>
      <c r="F56" s="202" t="str">
        <f t="shared" si="2"/>
        <v/>
      </c>
      <c r="G56" s="203"/>
      <c r="H56" s="204"/>
      <c r="I56" s="205"/>
      <c r="J56" s="205"/>
      <c r="K56" s="226"/>
      <c r="L56" s="518"/>
      <c r="M56" s="518"/>
      <c r="N56" s="519"/>
      <c r="O56" s="197"/>
      <c r="P56" s="370">
        <f t="shared" si="1"/>
        <v>0</v>
      </c>
      <c r="Q56" s="206"/>
      <c r="R56" s="198"/>
      <c r="S56" s="206"/>
      <c r="T56" s="206"/>
      <c r="U56" s="206"/>
      <c r="V56" s="206"/>
      <c r="W56" s="206"/>
      <c r="X56" s="210"/>
      <c r="Y56" s="199" t="s">
        <v>118</v>
      </c>
      <c r="Z56" s="207"/>
      <c r="AA56" s="210"/>
      <c r="AB56" s="211"/>
      <c r="AC56" s="208"/>
      <c r="AD56" s="208"/>
    </row>
    <row r="57" spans="1:30" x14ac:dyDescent="0.2">
      <c r="A57" s="219"/>
      <c r="B57" s="215"/>
      <c r="C57" s="459" t="s">
        <v>308</v>
      </c>
      <c r="D57" s="445"/>
      <c r="E57" s="220"/>
      <c r="F57" s="202" t="str">
        <f t="shared" si="2"/>
        <v/>
      </c>
      <c r="G57" s="225"/>
      <c r="H57" s="227"/>
      <c r="I57" s="228"/>
      <c r="J57" s="228"/>
      <c r="K57" s="229"/>
      <c r="L57" s="520"/>
      <c r="M57" s="520"/>
      <c r="N57" s="519"/>
      <c r="O57" s="197"/>
      <c r="P57" s="370">
        <f t="shared" si="1"/>
        <v>0</v>
      </c>
      <c r="Q57" s="224"/>
      <c r="R57" s="198"/>
      <c r="S57" s="224"/>
      <c r="T57" s="206"/>
      <c r="U57" s="224"/>
      <c r="V57" s="224"/>
      <c r="W57" s="224"/>
      <c r="X57" s="207"/>
      <c r="Y57" s="199" t="s">
        <v>118</v>
      </c>
      <c r="Z57" s="207"/>
      <c r="AA57" s="207"/>
      <c r="AB57" s="207"/>
      <c r="AC57" s="208"/>
      <c r="AD57" s="208"/>
    </row>
    <row r="58" spans="1:30" x14ac:dyDescent="0.2">
      <c r="A58" s="219"/>
      <c r="B58" s="215"/>
      <c r="C58" s="459" t="s">
        <v>309</v>
      </c>
      <c r="D58" s="445"/>
      <c r="E58" s="220"/>
      <c r="F58" s="202" t="str">
        <f t="shared" si="2"/>
        <v/>
      </c>
      <c r="G58" s="221"/>
      <c r="H58" s="222"/>
      <c r="I58" s="223"/>
      <c r="J58" s="223"/>
      <c r="K58" s="229"/>
      <c r="L58" s="520"/>
      <c r="M58" s="520"/>
      <c r="N58" s="519"/>
      <c r="O58" s="197"/>
      <c r="P58" s="370">
        <f t="shared" si="1"/>
        <v>0</v>
      </c>
      <c r="Q58" s="224"/>
      <c r="R58" s="198"/>
      <c r="S58" s="224"/>
      <c r="T58" s="206"/>
      <c r="U58" s="224"/>
      <c r="V58" s="224"/>
      <c r="W58" s="224"/>
      <c r="X58" s="207"/>
      <c r="Y58" s="199" t="s">
        <v>118</v>
      </c>
      <c r="Z58" s="207"/>
      <c r="AA58" s="207"/>
      <c r="AB58" s="207"/>
      <c r="AC58" s="208"/>
      <c r="AD58" s="208"/>
    </row>
    <row r="59" spans="1:30" x14ac:dyDescent="0.2">
      <c r="A59" s="200"/>
      <c r="B59" s="201"/>
      <c r="C59" s="459" t="s">
        <v>310</v>
      </c>
      <c r="D59" s="445"/>
      <c r="E59" s="203"/>
      <c r="F59" s="202" t="str">
        <f t="shared" si="2"/>
        <v/>
      </c>
      <c r="G59" s="203"/>
      <c r="H59" s="204"/>
      <c r="I59" s="205"/>
      <c r="J59" s="205"/>
      <c r="K59" s="205"/>
      <c r="L59" s="518"/>
      <c r="M59" s="518"/>
      <c r="N59" s="519"/>
      <c r="O59" s="197"/>
      <c r="P59" s="370">
        <f t="shared" si="1"/>
        <v>0</v>
      </c>
      <c r="Q59" s="206"/>
      <c r="R59" s="198"/>
      <c r="S59" s="206"/>
      <c r="T59" s="206"/>
      <c r="U59" s="206"/>
      <c r="V59" s="206"/>
      <c r="W59" s="206"/>
      <c r="X59" s="210"/>
      <c r="Y59" s="199" t="s">
        <v>118</v>
      </c>
      <c r="Z59" s="207"/>
      <c r="AA59" s="210"/>
      <c r="AB59" s="211"/>
      <c r="AC59" s="208"/>
      <c r="AD59" s="208"/>
    </row>
    <row r="60" spans="1:30" x14ac:dyDescent="0.2">
      <c r="A60" s="200"/>
      <c r="B60" s="201"/>
      <c r="C60" s="459" t="s">
        <v>311</v>
      </c>
      <c r="D60" s="445"/>
      <c r="E60" s="203"/>
      <c r="F60" s="202" t="str">
        <f t="shared" si="2"/>
        <v/>
      </c>
      <c r="G60" s="203"/>
      <c r="H60" s="204"/>
      <c r="I60" s="205"/>
      <c r="J60" s="205"/>
      <c r="K60" s="205"/>
      <c r="L60" s="518"/>
      <c r="M60" s="518"/>
      <c r="N60" s="519"/>
      <c r="O60" s="197"/>
      <c r="P60" s="370">
        <f t="shared" si="1"/>
        <v>0</v>
      </c>
      <c r="Q60" s="206"/>
      <c r="R60" s="198"/>
      <c r="S60" s="206"/>
      <c r="T60" s="206"/>
      <c r="U60" s="206"/>
      <c r="V60" s="206"/>
      <c r="W60" s="206"/>
      <c r="X60" s="210"/>
      <c r="Y60" s="199" t="s">
        <v>118</v>
      </c>
      <c r="Z60" s="207"/>
      <c r="AA60" s="210"/>
      <c r="AB60" s="211"/>
      <c r="AC60" s="208"/>
      <c r="AD60" s="208"/>
    </row>
    <row r="61" spans="1:30" x14ac:dyDescent="0.2">
      <c r="A61" s="219"/>
      <c r="B61" s="215"/>
      <c r="C61" s="459" t="s">
        <v>312</v>
      </c>
      <c r="D61" s="445"/>
      <c r="E61" s="220"/>
      <c r="F61" s="202" t="str">
        <f t="shared" si="2"/>
        <v/>
      </c>
      <c r="G61" s="221"/>
      <c r="H61" s="222"/>
      <c r="I61" s="223"/>
      <c r="J61" s="223"/>
      <c r="K61" s="220"/>
      <c r="L61" s="520"/>
      <c r="M61" s="520"/>
      <c r="N61" s="519"/>
      <c r="O61" s="197"/>
      <c r="P61" s="370">
        <f t="shared" si="1"/>
        <v>0</v>
      </c>
      <c r="Q61" s="224"/>
      <c r="R61" s="198"/>
      <c r="S61" s="224"/>
      <c r="T61" s="206"/>
      <c r="U61" s="224"/>
      <c r="V61" s="224"/>
      <c r="W61" s="224"/>
      <c r="X61" s="207"/>
      <c r="Y61" s="199" t="s">
        <v>118</v>
      </c>
      <c r="Z61" s="207"/>
      <c r="AA61" s="207"/>
      <c r="AB61" s="207"/>
      <c r="AC61" s="208"/>
      <c r="AD61" s="208"/>
    </row>
    <row r="62" spans="1:30" x14ac:dyDescent="0.2">
      <c r="A62" s="230"/>
      <c r="B62" s="231"/>
      <c r="C62" s="459" t="s">
        <v>313</v>
      </c>
      <c r="D62" s="445"/>
      <c r="E62" s="232"/>
      <c r="F62" s="202" t="str">
        <f t="shared" si="2"/>
        <v/>
      </c>
      <c r="G62" s="232"/>
      <c r="H62" s="233"/>
      <c r="I62" s="234"/>
      <c r="J62" s="234"/>
      <c r="K62" s="220"/>
      <c r="L62" s="520"/>
      <c r="M62" s="520"/>
      <c r="N62" s="519"/>
      <c r="O62" s="197"/>
      <c r="P62" s="370">
        <f t="shared" si="1"/>
        <v>0</v>
      </c>
      <c r="Q62" s="224"/>
      <c r="R62" s="198"/>
      <c r="S62" s="224"/>
      <c r="T62" s="206"/>
      <c r="U62" s="224"/>
      <c r="V62" s="224"/>
      <c r="W62" s="224"/>
      <c r="X62" s="207"/>
      <c r="Y62" s="199" t="s">
        <v>118</v>
      </c>
      <c r="Z62" s="207"/>
      <c r="AA62" s="207"/>
      <c r="AB62" s="207"/>
      <c r="AC62" s="208"/>
      <c r="AD62" s="208"/>
    </row>
    <row r="63" spans="1:30" x14ac:dyDescent="0.2">
      <c r="A63" s="219"/>
      <c r="B63" s="215"/>
      <c r="C63" s="459" t="s">
        <v>314</v>
      </c>
      <c r="D63" s="445"/>
      <c r="E63" s="220"/>
      <c r="F63" s="202" t="str">
        <f t="shared" si="2"/>
        <v/>
      </c>
      <c r="G63" s="221"/>
      <c r="H63" s="222"/>
      <c r="I63" s="223"/>
      <c r="J63" s="223"/>
      <c r="K63" s="220"/>
      <c r="L63" s="520"/>
      <c r="M63" s="520"/>
      <c r="N63" s="519"/>
      <c r="O63" s="197"/>
      <c r="P63" s="370">
        <f t="shared" si="1"/>
        <v>0</v>
      </c>
      <c r="Q63" s="224"/>
      <c r="R63" s="198"/>
      <c r="S63" s="224"/>
      <c r="T63" s="206"/>
      <c r="U63" s="224"/>
      <c r="V63" s="224"/>
      <c r="W63" s="224"/>
      <c r="X63" s="207"/>
      <c r="Y63" s="199" t="s">
        <v>118</v>
      </c>
      <c r="Z63" s="207"/>
      <c r="AA63" s="207"/>
      <c r="AB63" s="207"/>
      <c r="AC63" s="208"/>
      <c r="AD63" s="208"/>
    </row>
    <row r="64" spans="1:30" x14ac:dyDescent="0.2">
      <c r="A64" s="219"/>
      <c r="B64" s="215"/>
      <c r="C64" s="459" t="s">
        <v>315</v>
      </c>
      <c r="D64" s="445"/>
      <c r="E64" s="220"/>
      <c r="F64" s="202" t="str">
        <f t="shared" si="2"/>
        <v/>
      </c>
      <c r="G64" s="221"/>
      <c r="H64" s="222"/>
      <c r="I64" s="223"/>
      <c r="J64" s="223"/>
      <c r="K64" s="220"/>
      <c r="L64" s="520"/>
      <c r="M64" s="520"/>
      <c r="N64" s="519"/>
      <c r="O64" s="197"/>
      <c r="P64" s="370">
        <f t="shared" si="1"/>
        <v>0</v>
      </c>
      <c r="Q64" s="224"/>
      <c r="R64" s="198"/>
      <c r="S64" s="224"/>
      <c r="T64" s="206"/>
      <c r="U64" s="224"/>
      <c r="V64" s="224"/>
      <c r="W64" s="224"/>
      <c r="X64" s="207"/>
      <c r="Y64" s="199" t="s">
        <v>118</v>
      </c>
      <c r="Z64" s="207"/>
      <c r="AA64" s="207"/>
      <c r="AB64" s="207"/>
      <c r="AC64" s="208"/>
      <c r="AD64" s="208"/>
    </row>
    <row r="65" spans="1:30" x14ac:dyDescent="0.2">
      <c r="A65" s="219"/>
      <c r="B65" s="215"/>
      <c r="C65" s="459" t="s">
        <v>316</v>
      </c>
      <c r="D65" s="445"/>
      <c r="E65" s="220"/>
      <c r="F65" s="202" t="str">
        <f t="shared" si="2"/>
        <v/>
      </c>
      <c r="G65" s="221"/>
      <c r="H65" s="222"/>
      <c r="I65" s="223"/>
      <c r="J65" s="223"/>
      <c r="K65" s="220"/>
      <c r="L65" s="520"/>
      <c r="M65" s="520"/>
      <c r="N65" s="519"/>
      <c r="O65" s="197"/>
      <c r="P65" s="370">
        <f t="shared" si="1"/>
        <v>0</v>
      </c>
      <c r="Q65" s="224"/>
      <c r="R65" s="198"/>
      <c r="S65" s="224"/>
      <c r="T65" s="206"/>
      <c r="U65" s="224"/>
      <c r="V65" s="224"/>
      <c r="W65" s="224"/>
      <c r="X65" s="207"/>
      <c r="Y65" s="199" t="s">
        <v>118</v>
      </c>
      <c r="Z65" s="207"/>
      <c r="AA65" s="207"/>
      <c r="AB65" s="207"/>
      <c r="AC65" s="208"/>
      <c r="AD65" s="208"/>
    </row>
    <row r="66" spans="1:30" x14ac:dyDescent="0.2">
      <c r="A66" s="219"/>
      <c r="B66" s="215"/>
      <c r="C66" s="459" t="s">
        <v>317</v>
      </c>
      <c r="D66" s="445"/>
      <c r="E66" s="220"/>
      <c r="F66" s="202" t="str">
        <f t="shared" si="2"/>
        <v/>
      </c>
      <c r="G66" s="221"/>
      <c r="H66" s="222"/>
      <c r="I66" s="223"/>
      <c r="J66" s="223"/>
      <c r="K66" s="220"/>
      <c r="L66" s="520"/>
      <c r="M66" s="520"/>
      <c r="N66" s="519"/>
      <c r="O66" s="197"/>
      <c r="P66" s="370">
        <f t="shared" si="1"/>
        <v>0</v>
      </c>
      <c r="Q66" s="224"/>
      <c r="R66" s="198"/>
      <c r="S66" s="224"/>
      <c r="T66" s="206"/>
      <c r="U66" s="224"/>
      <c r="V66" s="224"/>
      <c r="W66" s="224"/>
      <c r="X66" s="207"/>
      <c r="Y66" s="199" t="s">
        <v>118</v>
      </c>
      <c r="Z66" s="207"/>
      <c r="AA66" s="207"/>
      <c r="AB66" s="207"/>
      <c r="AC66" s="208"/>
      <c r="AD66" s="208"/>
    </row>
    <row r="67" spans="1:30" x14ac:dyDescent="0.2">
      <c r="A67" s="219"/>
      <c r="B67" s="215"/>
      <c r="C67" s="459" t="s">
        <v>318</v>
      </c>
      <c r="D67" s="445"/>
      <c r="E67" s="220"/>
      <c r="F67" s="202" t="str">
        <f t="shared" si="2"/>
        <v/>
      </c>
      <c r="G67" s="221"/>
      <c r="H67" s="222"/>
      <c r="I67" s="223"/>
      <c r="J67" s="223"/>
      <c r="K67" s="220"/>
      <c r="L67" s="520"/>
      <c r="M67" s="520"/>
      <c r="N67" s="519"/>
      <c r="O67" s="197"/>
      <c r="P67" s="370">
        <f t="shared" si="1"/>
        <v>0</v>
      </c>
      <c r="Q67" s="224"/>
      <c r="R67" s="198"/>
      <c r="S67" s="224"/>
      <c r="T67" s="206"/>
      <c r="U67" s="224"/>
      <c r="V67" s="224"/>
      <c r="W67" s="224"/>
      <c r="X67" s="207"/>
      <c r="Y67" s="199" t="s">
        <v>118</v>
      </c>
      <c r="Z67" s="207"/>
      <c r="AA67" s="207"/>
      <c r="AB67" s="207"/>
      <c r="AC67" s="208"/>
      <c r="AD67" s="208"/>
    </row>
    <row r="68" spans="1:30" x14ac:dyDescent="0.2">
      <c r="A68" s="219"/>
      <c r="B68" s="215"/>
      <c r="C68" s="459" t="s">
        <v>319</v>
      </c>
      <c r="D68" s="445"/>
      <c r="E68" s="220"/>
      <c r="F68" s="202" t="str">
        <f t="shared" si="2"/>
        <v/>
      </c>
      <c r="G68" s="221"/>
      <c r="H68" s="222"/>
      <c r="I68" s="223"/>
      <c r="J68" s="223"/>
      <c r="K68" s="220"/>
      <c r="L68" s="520"/>
      <c r="M68" s="520"/>
      <c r="N68" s="519"/>
      <c r="O68" s="197"/>
      <c r="P68" s="370">
        <f t="shared" si="1"/>
        <v>0</v>
      </c>
      <c r="Q68" s="224"/>
      <c r="R68" s="198"/>
      <c r="S68" s="224"/>
      <c r="T68" s="206"/>
      <c r="U68" s="224"/>
      <c r="V68" s="224"/>
      <c r="W68" s="224"/>
      <c r="X68" s="207"/>
      <c r="Y68" s="199" t="s">
        <v>118</v>
      </c>
      <c r="Z68" s="207"/>
      <c r="AA68" s="207"/>
      <c r="AB68" s="207"/>
      <c r="AC68" s="208"/>
      <c r="AD68" s="208"/>
    </row>
    <row r="69" spans="1:30" x14ac:dyDescent="0.2">
      <c r="A69" s="219"/>
      <c r="B69" s="215"/>
      <c r="C69" s="459" t="s">
        <v>320</v>
      </c>
      <c r="D69" s="445"/>
      <c r="E69" s="220"/>
      <c r="F69" s="202" t="str">
        <f t="shared" si="2"/>
        <v/>
      </c>
      <c r="G69" s="221"/>
      <c r="H69" s="222"/>
      <c r="I69" s="223"/>
      <c r="J69" s="223"/>
      <c r="K69" s="220"/>
      <c r="L69" s="520"/>
      <c r="M69" s="520"/>
      <c r="N69" s="519"/>
      <c r="O69" s="197"/>
      <c r="P69" s="370">
        <f t="shared" si="1"/>
        <v>0</v>
      </c>
      <c r="Q69" s="224"/>
      <c r="R69" s="198"/>
      <c r="S69" s="224"/>
      <c r="T69" s="206"/>
      <c r="U69" s="224"/>
      <c r="V69" s="224"/>
      <c r="W69" s="224"/>
      <c r="X69" s="207"/>
      <c r="Y69" s="199" t="s">
        <v>118</v>
      </c>
      <c r="Z69" s="207"/>
      <c r="AA69" s="207"/>
      <c r="AB69" s="207"/>
      <c r="AC69" s="208"/>
      <c r="AD69" s="208"/>
    </row>
    <row r="70" spans="1:30" x14ac:dyDescent="0.2">
      <c r="A70" s="219"/>
      <c r="B70" s="215"/>
      <c r="C70" s="459" t="s">
        <v>321</v>
      </c>
      <c r="D70" s="445"/>
      <c r="E70" s="220"/>
      <c r="F70" s="202" t="str">
        <f t="shared" si="2"/>
        <v/>
      </c>
      <c r="G70" s="221"/>
      <c r="H70" s="222"/>
      <c r="I70" s="223"/>
      <c r="J70" s="223"/>
      <c r="K70" s="220"/>
      <c r="L70" s="520"/>
      <c r="M70" s="520"/>
      <c r="N70" s="519"/>
      <c r="O70" s="197"/>
      <c r="P70" s="370">
        <f t="shared" si="1"/>
        <v>0</v>
      </c>
      <c r="Q70" s="224"/>
      <c r="R70" s="198"/>
      <c r="S70" s="224"/>
      <c r="T70" s="206"/>
      <c r="U70" s="224"/>
      <c r="V70" s="224"/>
      <c r="W70" s="224"/>
      <c r="X70" s="207"/>
      <c r="Y70" s="199" t="s">
        <v>118</v>
      </c>
      <c r="Z70" s="207"/>
      <c r="AA70" s="207"/>
      <c r="AB70" s="207"/>
      <c r="AC70" s="208"/>
      <c r="AD70" s="208"/>
    </row>
    <row r="71" spans="1:30" x14ac:dyDescent="0.2">
      <c r="A71" s="235"/>
      <c r="B71" s="209"/>
      <c r="C71" s="459" t="s">
        <v>322</v>
      </c>
      <c r="D71" s="445"/>
      <c r="E71" s="225"/>
      <c r="F71" s="202" t="str">
        <f t="shared" si="2"/>
        <v/>
      </c>
      <c r="G71" s="225"/>
      <c r="H71" s="227"/>
      <c r="I71" s="228"/>
      <c r="J71" s="228"/>
      <c r="K71" s="220"/>
      <c r="L71" s="520"/>
      <c r="M71" s="520"/>
      <c r="N71" s="519"/>
      <c r="O71" s="197"/>
      <c r="P71" s="370">
        <f t="shared" si="1"/>
        <v>0</v>
      </c>
      <c r="Q71" s="224"/>
      <c r="R71" s="198"/>
      <c r="S71" s="224"/>
      <c r="T71" s="206"/>
      <c r="U71" s="224"/>
      <c r="V71" s="224"/>
      <c r="W71" s="224"/>
      <c r="X71" s="207"/>
      <c r="Y71" s="199" t="s">
        <v>118</v>
      </c>
      <c r="Z71" s="207"/>
      <c r="AA71" s="207"/>
      <c r="AB71" s="207"/>
      <c r="AC71" s="208"/>
      <c r="AD71" s="208"/>
    </row>
    <row r="72" spans="1:30" x14ac:dyDescent="0.2">
      <c r="A72" s="219"/>
      <c r="B72" s="215"/>
      <c r="C72" s="459" t="s">
        <v>323</v>
      </c>
      <c r="D72" s="445"/>
      <c r="E72" s="220"/>
      <c r="F72" s="202" t="str">
        <f t="shared" si="2"/>
        <v/>
      </c>
      <c r="G72" s="221"/>
      <c r="H72" s="222"/>
      <c r="I72" s="223"/>
      <c r="J72" s="223"/>
      <c r="K72" s="220"/>
      <c r="L72" s="520"/>
      <c r="M72" s="520"/>
      <c r="N72" s="519"/>
      <c r="O72" s="197"/>
      <c r="P72" s="370">
        <f t="shared" si="1"/>
        <v>0</v>
      </c>
      <c r="Q72" s="224"/>
      <c r="R72" s="198"/>
      <c r="S72" s="224"/>
      <c r="T72" s="206"/>
      <c r="U72" s="224"/>
      <c r="V72" s="224"/>
      <c r="W72" s="224"/>
      <c r="X72" s="207"/>
      <c r="Y72" s="199" t="s">
        <v>118</v>
      </c>
      <c r="Z72" s="207"/>
      <c r="AA72" s="207"/>
      <c r="AB72" s="207"/>
      <c r="AC72" s="208"/>
      <c r="AD72" s="208"/>
    </row>
    <row r="73" spans="1:30" x14ac:dyDescent="0.2">
      <c r="A73" s="219"/>
      <c r="B73" s="231"/>
      <c r="C73" s="459" t="s">
        <v>324</v>
      </c>
      <c r="D73" s="445"/>
      <c r="E73" s="236"/>
      <c r="F73" s="202" t="str">
        <f t="shared" si="2"/>
        <v/>
      </c>
      <c r="G73" s="221"/>
      <c r="H73" s="222"/>
      <c r="I73" s="223"/>
      <c r="J73" s="223"/>
      <c r="K73" s="236"/>
      <c r="L73" s="521"/>
      <c r="M73" s="521"/>
      <c r="N73" s="519"/>
      <c r="O73" s="197"/>
      <c r="P73" s="370">
        <f t="shared" si="1"/>
        <v>0</v>
      </c>
      <c r="Q73" s="237"/>
      <c r="R73" s="198"/>
      <c r="S73" s="237"/>
      <c r="T73" s="206"/>
      <c r="U73" s="237"/>
      <c r="V73" s="237"/>
      <c r="W73" s="237"/>
      <c r="X73" s="207"/>
      <c r="Y73" s="199" t="s">
        <v>118</v>
      </c>
      <c r="Z73" s="207"/>
      <c r="AA73" s="207"/>
      <c r="AB73" s="207"/>
      <c r="AC73" s="208"/>
      <c r="AD73" s="208"/>
    </row>
    <row r="74" spans="1:30" x14ac:dyDescent="0.2">
      <c r="A74" s="219"/>
      <c r="B74" s="231"/>
      <c r="C74" s="459" t="s">
        <v>325</v>
      </c>
      <c r="D74" s="445"/>
      <c r="E74" s="236"/>
      <c r="F74" s="202" t="str">
        <f t="shared" si="2"/>
        <v/>
      </c>
      <c r="G74" s="221"/>
      <c r="H74" s="222"/>
      <c r="I74" s="223"/>
      <c r="J74" s="223"/>
      <c r="K74" s="236"/>
      <c r="L74" s="521"/>
      <c r="M74" s="521"/>
      <c r="N74" s="519"/>
      <c r="O74" s="197"/>
      <c r="P74" s="370">
        <f t="shared" si="1"/>
        <v>0</v>
      </c>
      <c r="Q74" s="237"/>
      <c r="R74" s="198"/>
      <c r="S74" s="237"/>
      <c r="T74" s="206"/>
      <c r="U74" s="237"/>
      <c r="V74" s="237"/>
      <c r="W74" s="237"/>
      <c r="X74" s="207"/>
      <c r="Y74" s="199" t="s">
        <v>118</v>
      </c>
      <c r="Z74" s="207"/>
      <c r="AA74" s="207"/>
      <c r="AB74" s="207"/>
      <c r="AC74" s="208"/>
      <c r="AD74" s="208"/>
    </row>
    <row r="75" spans="1:30" x14ac:dyDescent="0.2">
      <c r="A75" s="219"/>
      <c r="B75" s="231"/>
      <c r="C75" s="459" t="s">
        <v>326</v>
      </c>
      <c r="D75" s="445"/>
      <c r="E75" s="236"/>
      <c r="F75" s="202" t="str">
        <f t="shared" si="2"/>
        <v/>
      </c>
      <c r="G75" s="221"/>
      <c r="H75" s="222"/>
      <c r="I75" s="223"/>
      <c r="J75" s="223"/>
      <c r="K75" s="236"/>
      <c r="L75" s="521"/>
      <c r="M75" s="521"/>
      <c r="N75" s="519"/>
      <c r="O75" s="197"/>
      <c r="P75" s="370">
        <f t="shared" si="1"/>
        <v>0</v>
      </c>
      <c r="Q75" s="237"/>
      <c r="R75" s="198"/>
      <c r="S75" s="237"/>
      <c r="T75" s="206"/>
      <c r="U75" s="237"/>
      <c r="V75" s="237"/>
      <c r="W75" s="237"/>
      <c r="X75" s="207"/>
      <c r="Y75" s="199" t="s">
        <v>118</v>
      </c>
      <c r="Z75" s="207"/>
      <c r="AA75" s="207"/>
      <c r="AB75" s="207"/>
      <c r="AC75" s="208"/>
      <c r="AD75" s="208"/>
    </row>
    <row r="76" spans="1:30" x14ac:dyDescent="0.2">
      <c r="A76" s="219"/>
      <c r="B76" s="231"/>
      <c r="C76" s="459" t="s">
        <v>327</v>
      </c>
      <c r="D76" s="445"/>
      <c r="E76" s="236"/>
      <c r="F76" s="202" t="str">
        <f t="shared" si="2"/>
        <v/>
      </c>
      <c r="G76" s="221"/>
      <c r="H76" s="222"/>
      <c r="I76" s="223"/>
      <c r="J76" s="223"/>
      <c r="K76" s="236"/>
      <c r="L76" s="521"/>
      <c r="M76" s="521"/>
      <c r="N76" s="519"/>
      <c r="O76" s="197"/>
      <c r="P76" s="370">
        <f t="shared" si="1"/>
        <v>0</v>
      </c>
      <c r="Q76" s="237"/>
      <c r="R76" s="198"/>
      <c r="S76" s="237"/>
      <c r="T76" s="206"/>
      <c r="U76" s="237"/>
      <c r="V76" s="237"/>
      <c r="W76" s="237"/>
      <c r="X76" s="207"/>
      <c r="Y76" s="199" t="s">
        <v>118</v>
      </c>
      <c r="Z76" s="207"/>
      <c r="AA76" s="207"/>
      <c r="AB76" s="207"/>
      <c r="AC76" s="208"/>
      <c r="AD76" s="208"/>
    </row>
    <row r="77" spans="1:30" x14ac:dyDescent="0.2">
      <c r="A77" s="238"/>
      <c r="B77" s="215"/>
      <c r="C77" s="459" t="s">
        <v>328</v>
      </c>
      <c r="D77" s="445"/>
      <c r="E77" s="220"/>
      <c r="F77" s="202" t="str">
        <f t="shared" si="2"/>
        <v/>
      </c>
      <c r="G77" s="225"/>
      <c r="H77" s="227"/>
      <c r="I77" s="228"/>
      <c r="J77" s="228"/>
      <c r="K77" s="220"/>
      <c r="L77" s="520"/>
      <c r="M77" s="520"/>
      <c r="N77" s="519"/>
      <c r="O77" s="197"/>
      <c r="P77" s="370">
        <f t="shared" si="1"/>
        <v>0</v>
      </c>
      <c r="Q77" s="224"/>
      <c r="R77" s="198"/>
      <c r="S77" s="224"/>
      <c r="T77" s="206"/>
      <c r="U77" s="224"/>
      <c r="V77" s="224"/>
      <c r="W77" s="224"/>
      <c r="X77" s="207"/>
      <c r="Y77" s="199" t="s">
        <v>118</v>
      </c>
      <c r="Z77" s="207"/>
      <c r="AA77" s="207"/>
      <c r="AB77" s="207"/>
      <c r="AC77" s="208"/>
      <c r="AD77" s="208"/>
    </row>
    <row r="78" spans="1:30" x14ac:dyDescent="0.2">
      <c r="A78" s="235"/>
      <c r="B78" s="215"/>
      <c r="C78" s="459" t="s">
        <v>329</v>
      </c>
      <c r="D78" s="445"/>
      <c r="E78" s="218"/>
      <c r="F78" s="202" t="str">
        <f t="shared" si="2"/>
        <v/>
      </c>
      <c r="G78" s="225"/>
      <c r="H78" s="227"/>
      <c r="I78" s="228"/>
      <c r="J78" s="228"/>
      <c r="K78" s="220"/>
      <c r="L78" s="520"/>
      <c r="M78" s="520"/>
      <c r="N78" s="519"/>
      <c r="O78" s="197"/>
      <c r="P78" s="370">
        <f t="shared" si="1"/>
        <v>0</v>
      </c>
      <c r="Q78" s="224"/>
      <c r="R78" s="198"/>
      <c r="S78" s="224"/>
      <c r="T78" s="206"/>
      <c r="U78" s="224"/>
      <c r="V78" s="224"/>
      <c r="W78" s="224"/>
      <c r="X78" s="207"/>
      <c r="Y78" s="199" t="s">
        <v>118</v>
      </c>
      <c r="Z78" s="207"/>
      <c r="AA78" s="207"/>
      <c r="AB78" s="207"/>
      <c r="AC78" s="208"/>
      <c r="AD78" s="208"/>
    </row>
    <row r="79" spans="1:30" x14ac:dyDescent="0.2">
      <c r="A79" s="235"/>
      <c r="B79" s="215"/>
      <c r="C79" s="459" t="s">
        <v>330</v>
      </c>
      <c r="D79" s="445"/>
      <c r="E79" s="218"/>
      <c r="F79" s="202" t="str">
        <f t="shared" si="2"/>
        <v/>
      </c>
      <c r="G79" s="225"/>
      <c r="H79" s="227"/>
      <c r="I79" s="228"/>
      <c r="J79" s="228"/>
      <c r="K79" s="220"/>
      <c r="L79" s="520"/>
      <c r="M79" s="520"/>
      <c r="N79" s="519"/>
      <c r="O79" s="197"/>
      <c r="P79" s="370">
        <f t="shared" si="1"/>
        <v>0</v>
      </c>
      <c r="Q79" s="224"/>
      <c r="R79" s="198"/>
      <c r="S79" s="224"/>
      <c r="T79" s="206"/>
      <c r="U79" s="224"/>
      <c r="V79" s="224"/>
      <c r="W79" s="224"/>
      <c r="X79" s="207"/>
      <c r="Y79" s="199" t="s">
        <v>118</v>
      </c>
      <c r="Z79" s="207"/>
      <c r="AA79" s="207"/>
      <c r="AB79" s="207"/>
      <c r="AC79" s="208"/>
      <c r="AD79" s="208"/>
    </row>
    <row r="80" spans="1:30" x14ac:dyDescent="0.2">
      <c r="A80" s="235"/>
      <c r="B80" s="215"/>
      <c r="C80" s="459" t="s">
        <v>331</v>
      </c>
      <c r="D80" s="445"/>
      <c r="E80" s="225"/>
      <c r="F80" s="202" t="str">
        <f t="shared" ref="F80:F100" si="3">IF(B80="","",F79+1)</f>
        <v/>
      </c>
      <c r="G80" s="225"/>
      <c r="H80" s="227"/>
      <c r="I80" s="228"/>
      <c r="J80" s="228"/>
      <c r="K80" s="220"/>
      <c r="L80" s="520"/>
      <c r="M80" s="520"/>
      <c r="N80" s="519"/>
      <c r="O80" s="197"/>
      <c r="P80" s="370">
        <f t="shared" ref="P80:P100" si="4">IF((H80+J80)&gt;5000,"G",IF((H80+J80)&gt;1000,"F", IF((H80+J80)&gt;300,"E",IF((H80+J80)&gt;100,"D",IF((H80+J80)&gt;10,"C",IF((H80+J80)&gt;0.3,"B",IF((H80+J80)&gt;0,"A",)))))))</f>
        <v>0</v>
      </c>
      <c r="Q80" s="224"/>
      <c r="R80" s="198"/>
      <c r="S80" s="224"/>
      <c r="T80" s="206"/>
      <c r="U80" s="224"/>
      <c r="V80" s="224"/>
      <c r="W80" s="224"/>
      <c r="X80" s="207"/>
      <c r="Y80" s="199" t="s">
        <v>118</v>
      </c>
      <c r="Z80" s="207"/>
      <c r="AA80" s="207"/>
      <c r="AB80" s="207"/>
      <c r="AC80" s="208"/>
      <c r="AD80" s="208"/>
    </row>
    <row r="81" spans="1:30" x14ac:dyDescent="0.2">
      <c r="A81" s="235"/>
      <c r="B81" s="215"/>
      <c r="C81" s="459" t="s">
        <v>332</v>
      </c>
      <c r="D81" s="445"/>
      <c r="E81" s="225"/>
      <c r="F81" s="202" t="str">
        <f t="shared" si="3"/>
        <v/>
      </c>
      <c r="G81" s="225"/>
      <c r="H81" s="227"/>
      <c r="I81" s="228"/>
      <c r="J81" s="228"/>
      <c r="K81" s="220"/>
      <c r="L81" s="520"/>
      <c r="M81" s="520"/>
      <c r="N81" s="519"/>
      <c r="O81" s="197"/>
      <c r="P81" s="370">
        <f t="shared" si="4"/>
        <v>0</v>
      </c>
      <c r="Q81" s="224"/>
      <c r="R81" s="198"/>
      <c r="S81" s="224"/>
      <c r="T81" s="206"/>
      <c r="U81" s="224"/>
      <c r="V81" s="224"/>
      <c r="W81" s="224"/>
      <c r="X81" s="207"/>
      <c r="Y81" s="199" t="s">
        <v>118</v>
      </c>
      <c r="Z81" s="207"/>
      <c r="AA81" s="207"/>
      <c r="AB81" s="207"/>
      <c r="AC81" s="208"/>
      <c r="AD81" s="208"/>
    </row>
    <row r="82" spans="1:30" x14ac:dyDescent="0.2">
      <c r="A82" s="235"/>
      <c r="B82" s="215"/>
      <c r="C82" s="459" t="s">
        <v>333</v>
      </c>
      <c r="D82" s="445"/>
      <c r="E82" s="225"/>
      <c r="F82" s="202" t="str">
        <f t="shared" si="3"/>
        <v/>
      </c>
      <c r="G82" s="225"/>
      <c r="H82" s="227"/>
      <c r="I82" s="228"/>
      <c r="J82" s="239"/>
      <c r="K82" s="220"/>
      <c r="L82" s="520"/>
      <c r="M82" s="520"/>
      <c r="N82" s="519"/>
      <c r="O82" s="197"/>
      <c r="P82" s="370">
        <f t="shared" si="4"/>
        <v>0</v>
      </c>
      <c r="Q82" s="224"/>
      <c r="R82" s="198"/>
      <c r="S82" s="224"/>
      <c r="T82" s="206"/>
      <c r="U82" s="224"/>
      <c r="V82" s="224"/>
      <c r="W82" s="224"/>
      <c r="X82" s="207"/>
      <c r="Y82" s="199" t="s">
        <v>118</v>
      </c>
      <c r="Z82" s="207"/>
      <c r="AA82" s="207"/>
      <c r="AB82" s="207"/>
      <c r="AC82" s="208"/>
      <c r="AD82" s="208"/>
    </row>
    <row r="83" spans="1:30" x14ac:dyDescent="0.2">
      <c r="A83" s="235"/>
      <c r="B83" s="215"/>
      <c r="C83" s="459" t="s">
        <v>334</v>
      </c>
      <c r="D83" s="445"/>
      <c r="E83" s="225"/>
      <c r="F83" s="202" t="str">
        <f t="shared" si="3"/>
        <v/>
      </c>
      <c r="G83" s="225"/>
      <c r="H83" s="227"/>
      <c r="I83" s="228"/>
      <c r="J83" s="228"/>
      <c r="K83" s="220"/>
      <c r="L83" s="520"/>
      <c r="M83" s="520"/>
      <c r="N83" s="519"/>
      <c r="O83" s="197"/>
      <c r="P83" s="370">
        <f t="shared" si="4"/>
        <v>0</v>
      </c>
      <c r="Q83" s="224"/>
      <c r="R83" s="198"/>
      <c r="S83" s="224"/>
      <c r="T83" s="206"/>
      <c r="U83" s="224"/>
      <c r="V83" s="224"/>
      <c r="W83" s="224"/>
      <c r="X83" s="207"/>
      <c r="Y83" s="199" t="s">
        <v>118</v>
      </c>
      <c r="Z83" s="207"/>
      <c r="AA83" s="207"/>
      <c r="AB83" s="207"/>
      <c r="AC83" s="208"/>
      <c r="AD83" s="208"/>
    </row>
    <row r="84" spans="1:30" x14ac:dyDescent="0.2">
      <c r="A84" s="235"/>
      <c r="B84" s="215"/>
      <c r="C84" s="459" t="s">
        <v>335</v>
      </c>
      <c r="D84" s="445"/>
      <c r="E84" s="225"/>
      <c r="F84" s="202" t="str">
        <f t="shared" si="3"/>
        <v/>
      </c>
      <c r="G84" s="225"/>
      <c r="H84" s="227"/>
      <c r="I84" s="228"/>
      <c r="J84" s="228"/>
      <c r="K84" s="220"/>
      <c r="L84" s="520"/>
      <c r="M84" s="520"/>
      <c r="N84" s="519"/>
      <c r="O84" s="197"/>
      <c r="P84" s="370">
        <f t="shared" si="4"/>
        <v>0</v>
      </c>
      <c r="Q84" s="224"/>
      <c r="R84" s="198"/>
      <c r="S84" s="224"/>
      <c r="T84" s="206"/>
      <c r="U84" s="224"/>
      <c r="V84" s="224"/>
      <c r="W84" s="224"/>
      <c r="X84" s="207"/>
      <c r="Y84" s="199" t="s">
        <v>118</v>
      </c>
      <c r="Z84" s="207"/>
      <c r="AA84" s="207"/>
      <c r="AB84" s="207"/>
      <c r="AC84" s="208"/>
      <c r="AD84" s="208"/>
    </row>
    <row r="85" spans="1:30" x14ac:dyDescent="0.2">
      <c r="A85" s="235"/>
      <c r="B85" s="215"/>
      <c r="C85" s="459" t="s">
        <v>336</v>
      </c>
      <c r="D85" s="445"/>
      <c r="E85" s="225"/>
      <c r="F85" s="202" t="str">
        <f t="shared" si="3"/>
        <v/>
      </c>
      <c r="G85" s="225"/>
      <c r="H85" s="227"/>
      <c r="I85" s="228"/>
      <c r="J85" s="228"/>
      <c r="K85" s="220"/>
      <c r="L85" s="520"/>
      <c r="M85" s="520"/>
      <c r="N85" s="519"/>
      <c r="O85" s="197"/>
      <c r="P85" s="370">
        <f t="shared" si="4"/>
        <v>0</v>
      </c>
      <c r="Q85" s="224"/>
      <c r="R85" s="198"/>
      <c r="S85" s="224"/>
      <c r="T85" s="206"/>
      <c r="U85" s="224"/>
      <c r="V85" s="224"/>
      <c r="W85" s="224"/>
      <c r="X85" s="207"/>
      <c r="Y85" s="199" t="s">
        <v>118</v>
      </c>
      <c r="Z85" s="207"/>
      <c r="AA85" s="207"/>
      <c r="AB85" s="207"/>
      <c r="AC85" s="208"/>
      <c r="AD85" s="208"/>
    </row>
    <row r="86" spans="1:30" x14ac:dyDescent="0.2">
      <c r="A86" s="235"/>
      <c r="B86" s="215"/>
      <c r="C86" s="459" t="s">
        <v>337</v>
      </c>
      <c r="D86" s="445"/>
      <c r="E86" s="225"/>
      <c r="F86" s="202" t="str">
        <f t="shared" si="3"/>
        <v/>
      </c>
      <c r="G86" s="225"/>
      <c r="H86" s="227"/>
      <c r="I86" s="228"/>
      <c r="J86" s="228"/>
      <c r="K86" s="220"/>
      <c r="L86" s="520"/>
      <c r="M86" s="520"/>
      <c r="N86" s="519"/>
      <c r="O86" s="197"/>
      <c r="P86" s="370">
        <f t="shared" si="4"/>
        <v>0</v>
      </c>
      <c r="Q86" s="224"/>
      <c r="R86" s="198"/>
      <c r="S86" s="224"/>
      <c r="T86" s="206"/>
      <c r="U86" s="224"/>
      <c r="V86" s="224"/>
      <c r="W86" s="224"/>
      <c r="X86" s="207"/>
      <c r="Y86" s="199" t="s">
        <v>118</v>
      </c>
      <c r="Z86" s="207"/>
      <c r="AA86" s="207"/>
      <c r="AB86" s="207"/>
      <c r="AC86" s="208"/>
      <c r="AD86" s="208"/>
    </row>
    <row r="87" spans="1:30" x14ac:dyDescent="0.2">
      <c r="A87" s="235"/>
      <c r="B87" s="215"/>
      <c r="C87" s="459" t="s">
        <v>338</v>
      </c>
      <c r="D87" s="445"/>
      <c r="E87" s="225"/>
      <c r="F87" s="202" t="str">
        <f t="shared" si="3"/>
        <v/>
      </c>
      <c r="G87" s="225"/>
      <c r="H87" s="227"/>
      <c r="I87" s="228"/>
      <c r="J87" s="228"/>
      <c r="K87" s="220"/>
      <c r="L87" s="520"/>
      <c r="M87" s="520"/>
      <c r="N87" s="519"/>
      <c r="O87" s="197"/>
      <c r="P87" s="370">
        <f t="shared" si="4"/>
        <v>0</v>
      </c>
      <c r="Q87" s="224"/>
      <c r="R87" s="198"/>
      <c r="S87" s="224"/>
      <c r="T87" s="206"/>
      <c r="U87" s="224"/>
      <c r="V87" s="224"/>
      <c r="W87" s="224"/>
      <c r="X87" s="207"/>
      <c r="Y87" s="199" t="s">
        <v>118</v>
      </c>
      <c r="Z87" s="207"/>
      <c r="AA87" s="207"/>
      <c r="AB87" s="207"/>
      <c r="AC87" s="208"/>
      <c r="AD87" s="208"/>
    </row>
    <row r="88" spans="1:30" x14ac:dyDescent="0.2">
      <c r="A88" s="235"/>
      <c r="B88" s="215"/>
      <c r="C88" s="459" t="s">
        <v>339</v>
      </c>
      <c r="D88" s="445"/>
      <c r="E88" s="225"/>
      <c r="F88" s="202" t="str">
        <f t="shared" si="3"/>
        <v/>
      </c>
      <c r="G88" s="225"/>
      <c r="H88" s="227"/>
      <c r="I88" s="228"/>
      <c r="J88" s="228"/>
      <c r="K88" s="220"/>
      <c r="L88" s="520"/>
      <c r="M88" s="520"/>
      <c r="N88" s="519"/>
      <c r="O88" s="197"/>
      <c r="P88" s="370">
        <f t="shared" si="4"/>
        <v>0</v>
      </c>
      <c r="Q88" s="224"/>
      <c r="R88" s="198"/>
      <c r="S88" s="224"/>
      <c r="T88" s="206"/>
      <c r="U88" s="224"/>
      <c r="V88" s="224"/>
      <c r="W88" s="224"/>
      <c r="X88" s="207"/>
      <c r="Y88" s="199" t="s">
        <v>118</v>
      </c>
      <c r="Z88" s="207"/>
      <c r="AA88" s="207"/>
      <c r="AB88" s="207"/>
      <c r="AC88" s="208"/>
      <c r="AD88" s="208"/>
    </row>
    <row r="89" spans="1:30" x14ac:dyDescent="0.2">
      <c r="A89" s="235"/>
      <c r="B89" s="215"/>
      <c r="C89" s="459" t="s">
        <v>340</v>
      </c>
      <c r="D89" s="445"/>
      <c r="E89" s="225"/>
      <c r="F89" s="202" t="str">
        <f t="shared" si="3"/>
        <v/>
      </c>
      <c r="G89" s="225"/>
      <c r="H89" s="227"/>
      <c r="I89" s="228"/>
      <c r="J89" s="228"/>
      <c r="K89" s="220"/>
      <c r="L89" s="520"/>
      <c r="M89" s="520"/>
      <c r="N89" s="519"/>
      <c r="O89" s="197"/>
      <c r="P89" s="370">
        <f t="shared" si="4"/>
        <v>0</v>
      </c>
      <c r="Q89" s="224"/>
      <c r="R89" s="198"/>
      <c r="S89" s="224"/>
      <c r="T89" s="206"/>
      <c r="U89" s="224"/>
      <c r="V89" s="224"/>
      <c r="W89" s="224"/>
      <c r="X89" s="207"/>
      <c r="Y89" s="199" t="s">
        <v>118</v>
      </c>
      <c r="Z89" s="207"/>
      <c r="AA89" s="207"/>
      <c r="AB89" s="207"/>
      <c r="AC89" s="208"/>
      <c r="AD89" s="208"/>
    </row>
    <row r="90" spans="1:30" x14ac:dyDescent="0.2">
      <c r="A90" s="235"/>
      <c r="B90" s="215"/>
      <c r="C90" s="459" t="s">
        <v>341</v>
      </c>
      <c r="D90" s="445"/>
      <c r="E90" s="225"/>
      <c r="F90" s="202" t="str">
        <f t="shared" si="3"/>
        <v/>
      </c>
      <c r="G90" s="225"/>
      <c r="H90" s="227"/>
      <c r="I90" s="228"/>
      <c r="J90" s="228"/>
      <c r="K90" s="220"/>
      <c r="L90" s="520"/>
      <c r="M90" s="520"/>
      <c r="N90" s="519"/>
      <c r="O90" s="197"/>
      <c r="P90" s="370">
        <f t="shared" si="4"/>
        <v>0</v>
      </c>
      <c r="Q90" s="224"/>
      <c r="R90" s="198"/>
      <c r="S90" s="224"/>
      <c r="T90" s="206"/>
      <c r="U90" s="224"/>
      <c r="V90" s="224"/>
      <c r="W90" s="224"/>
      <c r="X90" s="207"/>
      <c r="Y90" s="199" t="s">
        <v>118</v>
      </c>
      <c r="Z90" s="207"/>
      <c r="AA90" s="207"/>
      <c r="AB90" s="207"/>
      <c r="AC90" s="208"/>
      <c r="AD90" s="208"/>
    </row>
    <row r="91" spans="1:30" x14ac:dyDescent="0.2">
      <c r="A91" s="235"/>
      <c r="B91" s="215"/>
      <c r="C91" s="459" t="s">
        <v>342</v>
      </c>
      <c r="D91" s="445"/>
      <c r="E91" s="225"/>
      <c r="F91" s="202" t="str">
        <f t="shared" si="3"/>
        <v/>
      </c>
      <c r="G91" s="225"/>
      <c r="H91" s="227"/>
      <c r="I91" s="228"/>
      <c r="J91" s="228"/>
      <c r="K91" s="220"/>
      <c r="L91" s="520"/>
      <c r="M91" s="520"/>
      <c r="N91" s="519"/>
      <c r="O91" s="197"/>
      <c r="P91" s="370">
        <f t="shared" si="4"/>
        <v>0</v>
      </c>
      <c r="Q91" s="224"/>
      <c r="R91" s="198"/>
      <c r="S91" s="224"/>
      <c r="T91" s="206"/>
      <c r="U91" s="224"/>
      <c r="V91" s="224"/>
      <c r="W91" s="224"/>
      <c r="X91" s="207"/>
      <c r="Y91" s="199" t="s">
        <v>118</v>
      </c>
      <c r="Z91" s="207"/>
      <c r="AA91" s="207"/>
      <c r="AB91" s="207"/>
      <c r="AC91" s="208"/>
      <c r="AD91" s="208"/>
    </row>
    <row r="92" spans="1:30" x14ac:dyDescent="0.2">
      <c r="A92" s="235"/>
      <c r="B92" s="215"/>
      <c r="C92" s="459" t="s">
        <v>343</v>
      </c>
      <c r="D92" s="445"/>
      <c r="E92" s="225"/>
      <c r="F92" s="202" t="str">
        <f t="shared" si="3"/>
        <v/>
      </c>
      <c r="G92" s="225"/>
      <c r="H92" s="227"/>
      <c r="I92" s="228"/>
      <c r="J92" s="228"/>
      <c r="K92" s="220"/>
      <c r="L92" s="520"/>
      <c r="M92" s="520"/>
      <c r="N92" s="519"/>
      <c r="O92" s="197"/>
      <c r="P92" s="370">
        <f t="shared" si="4"/>
        <v>0</v>
      </c>
      <c r="Q92" s="224"/>
      <c r="R92" s="198"/>
      <c r="S92" s="224"/>
      <c r="T92" s="206"/>
      <c r="U92" s="224"/>
      <c r="V92" s="224"/>
      <c r="W92" s="224"/>
      <c r="X92" s="207"/>
      <c r="Y92" s="199" t="s">
        <v>118</v>
      </c>
      <c r="Z92" s="207"/>
      <c r="AA92" s="207"/>
      <c r="AB92" s="207"/>
      <c r="AC92" s="208"/>
      <c r="AD92" s="208"/>
    </row>
    <row r="93" spans="1:30" x14ac:dyDescent="0.2">
      <c r="A93" s="235"/>
      <c r="B93" s="215"/>
      <c r="C93" s="459" t="s">
        <v>344</v>
      </c>
      <c r="D93" s="445"/>
      <c r="E93" s="225"/>
      <c r="F93" s="202" t="str">
        <f t="shared" si="3"/>
        <v/>
      </c>
      <c r="G93" s="225"/>
      <c r="H93" s="227"/>
      <c r="I93" s="228"/>
      <c r="J93" s="228"/>
      <c r="K93" s="220"/>
      <c r="L93" s="520"/>
      <c r="M93" s="520"/>
      <c r="N93" s="519"/>
      <c r="O93" s="197"/>
      <c r="P93" s="370">
        <f t="shared" si="4"/>
        <v>0</v>
      </c>
      <c r="Q93" s="224"/>
      <c r="R93" s="198"/>
      <c r="S93" s="224"/>
      <c r="T93" s="206"/>
      <c r="U93" s="224"/>
      <c r="V93" s="224"/>
      <c r="W93" s="224"/>
      <c r="X93" s="207"/>
      <c r="Y93" s="199" t="s">
        <v>118</v>
      </c>
      <c r="Z93" s="207"/>
      <c r="AA93" s="207"/>
      <c r="AB93" s="207"/>
      <c r="AC93" s="208"/>
      <c r="AD93" s="208"/>
    </row>
    <row r="94" spans="1:30" x14ac:dyDescent="0.2">
      <c r="A94" s="235"/>
      <c r="B94" s="215"/>
      <c r="C94" s="459" t="s">
        <v>345</v>
      </c>
      <c r="D94" s="445"/>
      <c r="E94" s="225"/>
      <c r="F94" s="202" t="str">
        <f t="shared" si="3"/>
        <v/>
      </c>
      <c r="G94" s="225"/>
      <c r="H94" s="227"/>
      <c r="I94" s="228"/>
      <c r="J94" s="228"/>
      <c r="K94" s="220"/>
      <c r="L94" s="520"/>
      <c r="M94" s="520"/>
      <c r="N94" s="519"/>
      <c r="O94" s="197"/>
      <c r="P94" s="370">
        <f t="shared" si="4"/>
        <v>0</v>
      </c>
      <c r="Q94" s="224"/>
      <c r="R94" s="198"/>
      <c r="S94" s="224"/>
      <c r="T94" s="206"/>
      <c r="U94" s="224"/>
      <c r="V94" s="224"/>
      <c r="W94" s="224"/>
      <c r="X94" s="207"/>
      <c r="Y94" s="199" t="s">
        <v>118</v>
      </c>
      <c r="Z94" s="207"/>
      <c r="AA94" s="207"/>
      <c r="AB94" s="207"/>
      <c r="AC94" s="208"/>
      <c r="AD94" s="208"/>
    </row>
    <row r="95" spans="1:30" x14ac:dyDescent="0.2">
      <c r="A95" s="235"/>
      <c r="B95" s="215"/>
      <c r="C95" s="459" t="s">
        <v>346</v>
      </c>
      <c r="D95" s="445"/>
      <c r="E95" s="225"/>
      <c r="F95" s="202" t="str">
        <f t="shared" si="3"/>
        <v/>
      </c>
      <c r="G95" s="225"/>
      <c r="H95" s="227"/>
      <c r="I95" s="228"/>
      <c r="J95" s="228"/>
      <c r="K95" s="220"/>
      <c r="L95" s="520"/>
      <c r="M95" s="520"/>
      <c r="N95" s="519"/>
      <c r="O95" s="197"/>
      <c r="P95" s="370">
        <f t="shared" si="4"/>
        <v>0</v>
      </c>
      <c r="Q95" s="224"/>
      <c r="R95" s="198"/>
      <c r="S95" s="224"/>
      <c r="T95" s="206"/>
      <c r="U95" s="224"/>
      <c r="V95" s="224"/>
      <c r="W95" s="224"/>
      <c r="X95" s="207"/>
      <c r="Y95" s="199" t="s">
        <v>118</v>
      </c>
      <c r="Z95" s="207"/>
      <c r="AA95" s="207"/>
      <c r="AB95" s="207"/>
      <c r="AC95" s="208"/>
      <c r="AD95" s="208"/>
    </row>
    <row r="96" spans="1:30" x14ac:dyDescent="0.2">
      <c r="A96" s="235"/>
      <c r="B96" s="215"/>
      <c r="C96" s="459" t="s">
        <v>347</v>
      </c>
      <c r="D96" s="445"/>
      <c r="E96" s="225"/>
      <c r="F96" s="202" t="str">
        <f t="shared" si="3"/>
        <v/>
      </c>
      <c r="G96" s="225"/>
      <c r="H96" s="227"/>
      <c r="I96" s="228"/>
      <c r="J96" s="228"/>
      <c r="K96" s="220"/>
      <c r="L96" s="520"/>
      <c r="M96" s="520"/>
      <c r="N96" s="519"/>
      <c r="O96" s="197"/>
      <c r="P96" s="370">
        <f t="shared" si="4"/>
        <v>0</v>
      </c>
      <c r="Q96" s="224"/>
      <c r="R96" s="198"/>
      <c r="S96" s="224"/>
      <c r="T96" s="206"/>
      <c r="U96" s="224"/>
      <c r="V96" s="224"/>
      <c r="W96" s="224"/>
      <c r="X96" s="207"/>
      <c r="Y96" s="199" t="s">
        <v>118</v>
      </c>
      <c r="Z96" s="207"/>
      <c r="AA96" s="207"/>
      <c r="AB96" s="207"/>
      <c r="AC96" s="208"/>
      <c r="AD96" s="208"/>
    </row>
    <row r="97" spans="1:30" x14ac:dyDescent="0.2">
      <c r="A97" s="235"/>
      <c r="B97" s="215"/>
      <c r="C97" s="459" t="s">
        <v>348</v>
      </c>
      <c r="D97" s="445"/>
      <c r="E97" s="225"/>
      <c r="F97" s="202" t="str">
        <f t="shared" si="3"/>
        <v/>
      </c>
      <c r="G97" s="225"/>
      <c r="H97" s="227"/>
      <c r="I97" s="228"/>
      <c r="J97" s="228"/>
      <c r="K97" s="220"/>
      <c r="L97" s="520"/>
      <c r="M97" s="520"/>
      <c r="N97" s="519"/>
      <c r="O97" s="197"/>
      <c r="P97" s="370">
        <f t="shared" si="4"/>
        <v>0</v>
      </c>
      <c r="Q97" s="224"/>
      <c r="R97" s="198"/>
      <c r="S97" s="224"/>
      <c r="T97" s="206"/>
      <c r="U97" s="224"/>
      <c r="V97" s="224"/>
      <c r="W97" s="224"/>
      <c r="X97" s="207"/>
      <c r="Y97" s="199" t="s">
        <v>118</v>
      </c>
      <c r="Z97" s="207"/>
      <c r="AA97" s="207"/>
      <c r="AB97" s="207"/>
      <c r="AC97" s="208"/>
      <c r="AD97" s="208"/>
    </row>
    <row r="98" spans="1:30" x14ac:dyDescent="0.2">
      <c r="A98" s="235"/>
      <c r="B98" s="215"/>
      <c r="C98" s="459" t="s">
        <v>349</v>
      </c>
      <c r="D98" s="445"/>
      <c r="E98" s="225"/>
      <c r="F98" s="202" t="str">
        <f t="shared" si="3"/>
        <v/>
      </c>
      <c r="G98" s="225"/>
      <c r="H98" s="227"/>
      <c r="I98" s="228"/>
      <c r="J98" s="228"/>
      <c r="K98" s="220"/>
      <c r="L98" s="520"/>
      <c r="M98" s="520"/>
      <c r="N98" s="519"/>
      <c r="O98" s="197"/>
      <c r="P98" s="370">
        <f t="shared" si="4"/>
        <v>0</v>
      </c>
      <c r="Q98" s="224"/>
      <c r="R98" s="198"/>
      <c r="S98" s="224"/>
      <c r="T98" s="206"/>
      <c r="U98" s="224"/>
      <c r="V98" s="224"/>
      <c r="W98" s="224"/>
      <c r="X98" s="207"/>
      <c r="Y98" s="199" t="s">
        <v>118</v>
      </c>
      <c r="Z98" s="207"/>
      <c r="AA98" s="207"/>
      <c r="AB98" s="207"/>
      <c r="AC98" s="208"/>
      <c r="AD98" s="208"/>
    </row>
    <row r="99" spans="1:30" x14ac:dyDescent="0.2">
      <c r="A99" s="235"/>
      <c r="B99" s="215"/>
      <c r="C99" s="459" t="s">
        <v>350</v>
      </c>
      <c r="D99" s="445"/>
      <c r="E99" s="225"/>
      <c r="F99" s="202" t="str">
        <f t="shared" si="3"/>
        <v/>
      </c>
      <c r="G99" s="225"/>
      <c r="H99" s="227"/>
      <c r="I99" s="228"/>
      <c r="J99" s="228"/>
      <c r="K99" s="220"/>
      <c r="L99" s="520"/>
      <c r="M99" s="520"/>
      <c r="N99" s="519"/>
      <c r="O99" s="197"/>
      <c r="P99" s="370">
        <f t="shared" si="4"/>
        <v>0</v>
      </c>
      <c r="Q99" s="224"/>
      <c r="R99" s="198"/>
      <c r="S99" s="224"/>
      <c r="T99" s="206"/>
      <c r="U99" s="224"/>
      <c r="V99" s="224"/>
      <c r="W99" s="224"/>
      <c r="X99" s="207"/>
      <c r="Y99" s="199" t="s">
        <v>118</v>
      </c>
      <c r="Z99" s="207"/>
      <c r="AA99" s="207"/>
      <c r="AB99" s="207"/>
      <c r="AC99" s="208"/>
      <c r="AD99" s="208"/>
    </row>
    <row r="100" spans="1:30" x14ac:dyDescent="0.2">
      <c r="A100" s="235"/>
      <c r="B100" s="215"/>
      <c r="C100" s="459" t="s">
        <v>399</v>
      </c>
      <c r="D100" s="445"/>
      <c r="E100" s="225"/>
      <c r="F100" s="202" t="str">
        <f t="shared" si="3"/>
        <v/>
      </c>
      <c r="G100" s="225"/>
      <c r="H100" s="227"/>
      <c r="I100" s="228"/>
      <c r="J100" s="228"/>
      <c r="K100" s="220"/>
      <c r="L100" s="520"/>
      <c r="M100" s="520"/>
      <c r="N100" s="519"/>
      <c r="O100" s="197"/>
      <c r="P100" s="370">
        <f t="shared" si="4"/>
        <v>0</v>
      </c>
      <c r="Q100" s="224"/>
      <c r="R100" s="198"/>
      <c r="S100" s="224"/>
      <c r="T100" s="206"/>
      <c r="U100" s="224"/>
      <c r="V100" s="224"/>
      <c r="W100" s="224"/>
      <c r="X100" s="207"/>
      <c r="Y100" s="199" t="s">
        <v>118</v>
      </c>
      <c r="Z100" s="207"/>
      <c r="AA100" s="207"/>
      <c r="AB100" s="207"/>
      <c r="AC100" s="208"/>
      <c r="AD100" s="208"/>
    </row>
  </sheetData>
  <mergeCells count="11">
    <mergeCell ref="B2:B7"/>
    <mergeCell ref="S14:U14"/>
    <mergeCell ref="V14:AB14"/>
    <mergeCell ref="J9:J10"/>
    <mergeCell ref="G11:G12"/>
    <mergeCell ref="H11:H12"/>
    <mergeCell ref="I11:I12"/>
    <mergeCell ref="J11:J12"/>
    <mergeCell ref="G9:G10"/>
    <mergeCell ref="H9:H10"/>
    <mergeCell ref="I9:I10"/>
  </mergeCells>
  <phoneticPr fontId="47" type="noConversion"/>
  <dataValidations count="4">
    <dataValidation type="list" allowBlank="1" showInputMessage="1" showErrorMessage="1" sqref="Q15:Q100">
      <formula1>"TY5,TY4,TY3,TY2,TY1,NIMO"</formula1>
    </dataValidation>
    <dataValidation type="list" allowBlank="1" showInputMessage="1" showErrorMessage="1" sqref="O15:O100">
      <formula1>"Human, Natural"</formula1>
    </dataValidation>
    <dataValidation type="list" allowBlank="1" showInputMessage="1" showErrorMessage="1" sqref="R15:R100">
      <formula1>"1-Short Grass, 2-Timber, 3-Tall Grass, 4-Chapperal, 5-Brush, 6-Dormant Brush, 7-Southern Rough, 8-Closed Timber Liter, 9-Hardwood Liter, 10-Timber, 11-Light Logging Slash, 12-Medium Logging Slash, 13-Heavy Logging Slash"</formula1>
    </dataValidation>
    <dataValidation type="list" allowBlank="1" showInputMessage="1" showErrorMessage="1" sqref="AC15:AD100">
      <formula1>"Yes, No"</formula1>
    </dataValidation>
  </dataValidation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V183"/>
  <sheetViews>
    <sheetView workbookViewId="0">
      <pane xSplit="4" topLeftCell="E1" activePane="topRight" state="frozen"/>
      <selection activeCell="S41" sqref="S41"/>
      <selection pane="topRight" activeCell="S41" sqref="S41"/>
    </sheetView>
  </sheetViews>
  <sheetFormatPr defaultRowHeight="12.75" x14ac:dyDescent="0.2"/>
  <cols>
    <col min="2" max="2" width="27.7109375" customWidth="1"/>
    <col min="3" max="3" width="15" customWidth="1"/>
    <col min="14" max="14" width="10.140625" bestFit="1" customWidth="1"/>
    <col min="15" max="15" width="9.85546875" customWidth="1"/>
    <col min="16" max="16" width="10.42578125" customWidth="1"/>
    <col min="18" max="18" width="9.140625" customWidth="1"/>
  </cols>
  <sheetData>
    <row r="1" spans="1:31" ht="13.5" thickBot="1" x14ac:dyDescent="0.25"/>
    <row r="2" spans="1:31" ht="15" customHeight="1" thickTop="1" x14ac:dyDescent="0.2">
      <c r="A2" s="31"/>
      <c r="B2" s="917" t="s">
        <v>54</v>
      </c>
      <c r="C2" s="59"/>
      <c r="D2" s="41"/>
      <c r="E2" s="920" t="s">
        <v>87</v>
      </c>
      <c r="F2" s="921"/>
      <c r="G2" s="43"/>
      <c r="H2" s="115"/>
      <c r="I2" s="37"/>
      <c r="J2" s="41"/>
      <c r="K2" s="44"/>
      <c r="L2" s="44"/>
      <c r="M2" s="116"/>
      <c r="N2" s="116"/>
      <c r="O2" s="116"/>
      <c r="P2" s="119"/>
      <c r="Q2" s="117"/>
      <c r="R2" s="45"/>
      <c r="S2" s="45"/>
      <c r="T2" s="45"/>
      <c r="U2" s="45"/>
      <c r="V2" s="45"/>
      <c r="W2" s="46"/>
      <c r="X2" s="46"/>
      <c r="Y2" s="36"/>
      <c r="Z2" s="118"/>
      <c r="AA2" s="36"/>
      <c r="AB2" s="36"/>
      <c r="AC2" s="36"/>
      <c r="AD2" s="119"/>
      <c r="AE2" s="119"/>
    </row>
    <row r="3" spans="1:31" ht="15" customHeight="1" thickBot="1" x14ac:dyDescent="0.25">
      <c r="A3" s="31"/>
      <c r="B3" s="918"/>
      <c r="C3" s="62"/>
      <c r="D3" s="41"/>
      <c r="E3" s="922"/>
      <c r="F3" s="923"/>
      <c r="G3" s="43"/>
      <c r="H3" s="115"/>
      <c r="I3" s="37"/>
      <c r="J3" s="37"/>
      <c r="K3" s="34"/>
      <c r="L3" s="34"/>
      <c r="M3" s="116"/>
      <c r="N3" s="116"/>
      <c r="O3" s="116"/>
      <c r="P3" s="119"/>
      <c r="Q3" s="117"/>
      <c r="R3" s="45"/>
      <c r="S3" s="45"/>
      <c r="T3" s="45"/>
      <c r="U3" s="45"/>
      <c r="V3" s="45"/>
      <c r="W3" s="46"/>
      <c r="X3" s="46"/>
      <c r="Y3" s="36"/>
      <c r="Z3" s="118"/>
      <c r="AA3" s="36"/>
      <c r="AB3" s="36"/>
      <c r="AC3" s="36"/>
      <c r="AD3" s="119"/>
      <c r="AE3" s="119"/>
    </row>
    <row r="4" spans="1:31" ht="15" customHeight="1" thickTop="1" thickBot="1" x14ac:dyDescent="0.25">
      <c r="A4" s="31"/>
      <c r="B4" s="918"/>
      <c r="C4" s="62"/>
      <c r="D4" s="41"/>
      <c r="E4" s="352" t="s">
        <v>67</v>
      </c>
      <c r="F4" s="353">
        <f>COUNTIFS($F$13:$F$183,"&lt;&gt;"&amp;"",$G$13:$G$183,"tdx")</f>
        <v>0</v>
      </c>
      <c r="G4" s="43"/>
      <c r="H4" s="115"/>
      <c r="I4" s="37"/>
      <c r="J4" s="37"/>
      <c r="K4" s="34"/>
      <c r="L4" s="34"/>
      <c r="M4" s="116"/>
      <c r="N4" s="116"/>
      <c r="O4" s="116"/>
      <c r="P4" s="119"/>
      <c r="Q4" s="117"/>
      <c r="R4" s="45"/>
      <c r="S4" s="45"/>
      <c r="T4" s="45"/>
      <c r="U4" s="45"/>
      <c r="V4" s="45"/>
      <c r="W4" s="46"/>
      <c r="X4" s="46"/>
      <c r="Y4" s="36"/>
      <c r="Z4" s="118"/>
      <c r="AA4" s="36"/>
      <c r="AB4" s="36"/>
      <c r="AC4" s="36"/>
      <c r="AD4" s="119"/>
      <c r="AE4" s="119"/>
    </row>
    <row r="5" spans="1:31" ht="15" customHeight="1" thickTop="1" thickBot="1" x14ac:dyDescent="0.25">
      <c r="A5" s="31"/>
      <c r="B5" s="918"/>
      <c r="C5" s="59"/>
      <c r="D5" s="120"/>
      <c r="E5" s="352" t="s">
        <v>81</v>
      </c>
      <c r="F5" s="353">
        <f>COUNTIFS($F$13:$F$183,"&lt;&gt;"&amp;"",$G$13:$G$183,"sux")</f>
        <v>0</v>
      </c>
      <c r="G5" s="43"/>
      <c r="H5" s="115"/>
      <c r="I5" s="37"/>
      <c r="J5" s="37"/>
      <c r="K5" s="34"/>
      <c r="L5" s="34"/>
      <c r="M5" s="116"/>
      <c r="N5" s="116"/>
      <c r="O5" s="116"/>
      <c r="P5" s="119"/>
      <c r="Q5" s="117"/>
      <c r="R5" s="45"/>
      <c r="S5" s="45"/>
      <c r="T5" s="45"/>
      <c r="U5" s="45"/>
      <c r="V5" s="45"/>
      <c r="W5" s="46"/>
      <c r="X5" s="46"/>
      <c r="Y5" s="36"/>
      <c r="Z5" s="118"/>
      <c r="AA5" s="36"/>
      <c r="AB5" s="36"/>
      <c r="AC5" s="36"/>
      <c r="AD5" s="119"/>
      <c r="AE5" s="119"/>
    </row>
    <row r="6" spans="1:31" ht="15" customHeight="1" thickTop="1" thickBot="1" x14ac:dyDescent="0.25">
      <c r="A6" s="31"/>
      <c r="B6" s="919"/>
      <c r="C6" s="59"/>
      <c r="D6" s="41"/>
      <c r="E6" s="352" t="s">
        <v>68</v>
      </c>
      <c r="F6" s="353">
        <f>COUNTIFS($F$13:$F$183,"&lt;&gt;"&amp;"",$G$13:$G$183,"lix")</f>
        <v>1</v>
      </c>
      <c r="G6" s="43"/>
      <c r="H6" s="115"/>
      <c r="I6" s="924" t="s">
        <v>53</v>
      </c>
      <c r="J6" s="927" t="s">
        <v>147</v>
      </c>
      <c r="K6" s="909" t="s">
        <v>149</v>
      </c>
      <c r="L6" s="912" t="s">
        <v>148</v>
      </c>
      <c r="M6" s="116"/>
      <c r="N6" s="116"/>
      <c r="O6" s="116"/>
      <c r="P6" s="119"/>
      <c r="Q6" s="117"/>
      <c r="R6" s="45"/>
      <c r="S6" s="45"/>
      <c r="T6" s="45"/>
      <c r="U6" s="45"/>
      <c r="V6" s="45"/>
      <c r="W6" s="46"/>
      <c r="X6" s="46"/>
      <c r="Y6" s="36"/>
      <c r="Z6" s="118"/>
      <c r="AA6" s="36"/>
      <c r="AB6" s="36"/>
      <c r="AC6" s="36"/>
      <c r="AD6" s="119"/>
      <c r="AE6" s="119"/>
    </row>
    <row r="7" spans="1:31" ht="15" customHeight="1" thickTop="1" x14ac:dyDescent="0.2">
      <c r="A7" s="31"/>
      <c r="B7" s="274"/>
      <c r="C7" s="59"/>
      <c r="D7" s="41"/>
      <c r="E7" s="275"/>
      <c r="F7" s="179"/>
      <c r="G7" s="43"/>
      <c r="H7" s="115"/>
      <c r="I7" s="925"/>
      <c r="J7" s="928"/>
      <c r="K7" s="910"/>
      <c r="L7" s="913"/>
      <c r="M7" s="116"/>
      <c r="N7" s="116"/>
      <c r="O7" s="116"/>
      <c r="P7" s="119"/>
      <c r="Q7" s="117"/>
      <c r="R7" s="45"/>
      <c r="S7" s="45"/>
      <c r="T7" s="45"/>
      <c r="U7" s="45"/>
      <c r="V7" s="45"/>
      <c r="W7" s="46"/>
      <c r="X7" s="46"/>
      <c r="Y7" s="36"/>
      <c r="Z7" s="118"/>
      <c r="AA7" s="36"/>
      <c r="AB7" s="36"/>
      <c r="AC7" s="36"/>
      <c r="AD7" s="119"/>
      <c r="AE7" s="119"/>
    </row>
    <row r="8" spans="1:31" ht="15.75" customHeight="1" thickBot="1" x14ac:dyDescent="0.25">
      <c r="A8" s="31"/>
      <c r="B8" s="92"/>
      <c r="C8" s="62"/>
      <c r="D8" s="41"/>
      <c r="E8" s="275"/>
      <c r="F8" s="179"/>
      <c r="G8" s="43"/>
      <c r="H8" s="115"/>
      <c r="I8" s="926"/>
      <c r="J8" s="929"/>
      <c r="K8" s="911"/>
      <c r="L8" s="914"/>
      <c r="M8" s="116"/>
      <c r="N8" s="116"/>
      <c r="O8" s="116"/>
      <c r="P8" s="119"/>
      <c r="Q8" s="117"/>
      <c r="R8" s="45"/>
      <c r="S8" s="45"/>
      <c r="T8" s="45"/>
      <c r="U8" s="45"/>
      <c r="V8" s="45"/>
      <c r="W8" s="46"/>
      <c r="X8" s="46"/>
      <c r="Y8" s="36"/>
      <c r="Z8" s="118"/>
      <c r="AA8" s="36"/>
      <c r="AB8" s="36"/>
      <c r="AC8" s="36"/>
      <c r="AD8" s="119"/>
      <c r="AE8" s="119"/>
    </row>
    <row r="9" spans="1:31" ht="15.75" customHeight="1" thickTop="1" x14ac:dyDescent="0.2">
      <c r="A9" s="452"/>
      <c r="B9" s="580" t="s">
        <v>59</v>
      </c>
      <c r="C9" s="62"/>
      <c r="D9" s="41"/>
      <c r="E9" s="275"/>
      <c r="F9" s="179"/>
      <c r="G9" s="43"/>
      <c r="H9" s="115"/>
      <c r="I9" s="901">
        <f>SUM(I13:I104)</f>
        <v>1</v>
      </c>
      <c r="J9" s="903">
        <f>SUM(J13:J52)</f>
        <v>0.1</v>
      </c>
      <c r="K9" s="905">
        <f>SUM(K13:K52)</f>
        <v>1</v>
      </c>
      <c r="L9" s="903">
        <f>SUM(L13:L52)</f>
        <v>0.1</v>
      </c>
      <c r="M9" s="116"/>
      <c r="N9" s="116"/>
      <c r="O9" s="116"/>
      <c r="P9" s="119"/>
      <c r="Q9" s="117"/>
      <c r="R9" s="45"/>
      <c r="S9" s="45"/>
      <c r="T9" s="45"/>
      <c r="U9" s="45"/>
      <c r="V9" s="45"/>
      <c r="W9" s="46"/>
      <c r="X9" s="46"/>
      <c r="Y9" s="36"/>
      <c r="Z9" s="118"/>
      <c r="AA9" s="36"/>
      <c r="AB9" s="36"/>
      <c r="AC9" s="36"/>
      <c r="AD9" s="119"/>
      <c r="AE9" s="119"/>
    </row>
    <row r="10" spans="1:31" ht="15.75" customHeight="1" thickBot="1" x14ac:dyDescent="0.25">
      <c r="A10" s="351"/>
      <c r="B10" s="581" t="s">
        <v>60</v>
      </c>
      <c r="C10" s="62"/>
      <c r="D10" s="41"/>
      <c r="E10" s="275"/>
      <c r="F10" s="179"/>
      <c r="G10" s="43"/>
      <c r="H10" s="115"/>
      <c r="I10" s="902"/>
      <c r="J10" s="904"/>
      <c r="K10" s="906"/>
      <c r="L10" s="904"/>
      <c r="M10" s="116"/>
      <c r="N10" s="116"/>
      <c r="O10" s="116"/>
      <c r="P10" s="119"/>
      <c r="Q10" s="117"/>
      <c r="R10" s="45"/>
      <c r="S10" s="45"/>
      <c r="T10" s="45"/>
      <c r="U10" s="45"/>
      <c r="V10" s="45"/>
      <c r="W10" s="46"/>
      <c r="X10" s="46"/>
      <c r="Y10" s="36"/>
      <c r="Z10" s="118"/>
      <c r="AA10" s="36"/>
      <c r="AB10" s="36"/>
      <c r="AC10" s="36"/>
      <c r="AD10" s="119"/>
      <c r="AE10" s="119"/>
    </row>
    <row r="11" spans="1:31" ht="15.75" thickTop="1" thickBot="1" x14ac:dyDescent="0.25">
      <c r="A11" s="121"/>
      <c r="B11" s="122"/>
      <c r="C11" s="62"/>
      <c r="D11" s="48"/>
      <c r="E11" s="48"/>
      <c r="F11" s="123"/>
      <c r="G11" s="124"/>
      <c r="H11" s="125"/>
      <c r="I11" s="48"/>
      <c r="J11" s="48"/>
      <c r="K11" s="50"/>
      <c r="L11" s="50"/>
      <c r="M11" s="126"/>
      <c r="N11" s="126"/>
      <c r="O11" s="126"/>
      <c r="P11" s="129"/>
      <c r="Q11" s="127"/>
      <c r="R11" s="51"/>
      <c r="S11" s="51"/>
      <c r="T11" s="51"/>
      <c r="U11" s="51"/>
      <c r="V11" s="51"/>
      <c r="W11" s="52"/>
      <c r="X11" s="52"/>
      <c r="Y11" s="71"/>
      <c r="Z11" s="128"/>
      <c r="AA11" s="71"/>
      <c r="AB11" s="71"/>
      <c r="AC11" s="71"/>
      <c r="AD11" s="129"/>
      <c r="AE11" s="129"/>
    </row>
    <row r="12" spans="1:31" ht="35.25" customHeight="1" thickTop="1" thickBot="1" x14ac:dyDescent="0.25">
      <c r="A12" s="316" t="s">
        <v>0</v>
      </c>
      <c r="B12" s="317" t="s">
        <v>1</v>
      </c>
      <c r="C12" s="318" t="s">
        <v>28</v>
      </c>
      <c r="D12" s="319" t="s">
        <v>2</v>
      </c>
      <c r="E12" s="319" t="s">
        <v>15</v>
      </c>
      <c r="F12" s="319" t="s">
        <v>86</v>
      </c>
      <c r="G12" s="915" t="s">
        <v>5</v>
      </c>
      <c r="H12" s="916"/>
      <c r="I12" s="319" t="s">
        <v>145</v>
      </c>
      <c r="J12" s="319" t="s">
        <v>144</v>
      </c>
      <c r="K12" s="320" t="s">
        <v>146</v>
      </c>
      <c r="L12" s="320" t="s">
        <v>11</v>
      </c>
      <c r="M12" s="319" t="s">
        <v>7</v>
      </c>
      <c r="N12" s="319" t="s">
        <v>181</v>
      </c>
      <c r="O12" s="388" t="s">
        <v>182</v>
      </c>
      <c r="P12" s="390" t="s">
        <v>18</v>
      </c>
      <c r="Q12" s="321" t="s">
        <v>16</v>
      </c>
      <c r="R12" s="321" t="s">
        <v>17</v>
      </c>
      <c r="S12" s="322" t="s">
        <v>19</v>
      </c>
      <c r="T12" s="907" t="s">
        <v>20</v>
      </c>
      <c r="U12" s="908"/>
      <c r="V12" s="908"/>
      <c r="W12" s="898" t="s">
        <v>21</v>
      </c>
      <c r="X12" s="899"/>
      <c r="Y12" s="899"/>
      <c r="Z12" s="899"/>
      <c r="AA12" s="899"/>
      <c r="AB12" s="899"/>
      <c r="AC12" s="900"/>
      <c r="AD12" s="391" t="s">
        <v>31</v>
      </c>
      <c r="AE12" s="392" t="s">
        <v>30</v>
      </c>
    </row>
    <row r="13" spans="1:31" ht="13.5" thickTop="1" x14ac:dyDescent="0.2">
      <c r="A13" s="884" t="s">
        <v>83</v>
      </c>
      <c r="B13" s="885"/>
      <c r="C13" s="885"/>
      <c r="D13" s="885"/>
      <c r="E13" s="885"/>
      <c r="F13" s="885"/>
      <c r="G13" s="885"/>
      <c r="H13" s="885"/>
      <c r="I13" s="885"/>
      <c r="J13" s="885"/>
      <c r="K13" s="885"/>
      <c r="L13" s="885"/>
      <c r="M13" s="885"/>
      <c r="N13" s="885"/>
      <c r="O13" s="885"/>
      <c r="P13" s="885"/>
      <c r="Q13" s="885"/>
      <c r="R13" s="885"/>
      <c r="S13" s="885"/>
      <c r="T13" s="885"/>
      <c r="U13" s="885"/>
      <c r="V13" s="885"/>
      <c r="W13" s="885"/>
      <c r="X13" s="885"/>
      <c r="Y13" s="885"/>
      <c r="Z13" s="885"/>
      <c r="AA13" s="885"/>
      <c r="AB13" s="885"/>
      <c r="AC13" s="885"/>
      <c r="AD13" s="885"/>
      <c r="AE13" s="886"/>
    </row>
    <row r="14" spans="1:31" x14ac:dyDescent="0.2">
      <c r="A14" s="887"/>
      <c r="B14" s="885"/>
      <c r="C14" s="885"/>
      <c r="D14" s="885"/>
      <c r="E14" s="885"/>
      <c r="F14" s="885"/>
      <c r="G14" s="885"/>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6"/>
    </row>
    <row r="15" spans="1:31" x14ac:dyDescent="0.2">
      <c r="A15" s="888"/>
      <c r="B15" s="889"/>
      <c r="C15" s="889"/>
      <c r="D15" s="889"/>
      <c r="E15" s="889"/>
      <c r="F15" s="889"/>
      <c r="G15" s="889"/>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90"/>
    </row>
    <row r="16" spans="1:31" x14ac:dyDescent="0.2">
      <c r="A16" s="344"/>
      <c r="B16" s="718" t="s">
        <v>960</v>
      </c>
      <c r="C16" s="416" t="s">
        <v>351</v>
      </c>
      <c r="D16" s="721" t="s">
        <v>429</v>
      </c>
      <c r="E16" s="328"/>
      <c r="F16" s="336">
        <f t="shared" ref="F16:F82" si="0">IF(B16="","",F15+1)</f>
        <v>1</v>
      </c>
      <c r="G16" s="326" t="s">
        <v>68</v>
      </c>
      <c r="H16" s="336"/>
      <c r="I16" s="325"/>
      <c r="J16" s="325"/>
      <c r="K16" s="327">
        <v>1</v>
      </c>
      <c r="L16" s="327">
        <v>0.1</v>
      </c>
      <c r="M16" s="719" t="s">
        <v>961</v>
      </c>
      <c r="N16" s="551">
        <v>42592</v>
      </c>
      <c r="O16" s="551">
        <v>42592</v>
      </c>
      <c r="P16" s="552">
        <v>42592</v>
      </c>
      <c r="Q16" s="720" t="s">
        <v>415</v>
      </c>
      <c r="R16" s="329" t="s">
        <v>411</v>
      </c>
      <c r="S16" s="330" t="s">
        <v>412</v>
      </c>
      <c r="T16" s="554" t="s">
        <v>705</v>
      </c>
      <c r="U16" s="554" t="s">
        <v>655</v>
      </c>
      <c r="V16" s="333">
        <v>14</v>
      </c>
      <c r="W16" s="505" t="s">
        <v>441</v>
      </c>
      <c r="X16" s="505" t="s">
        <v>962</v>
      </c>
      <c r="Y16" s="505" t="s">
        <v>800</v>
      </c>
      <c r="Z16" s="332" t="s">
        <v>118</v>
      </c>
      <c r="AA16" s="505" t="s">
        <v>571</v>
      </c>
      <c r="AB16" s="505" t="s">
        <v>701</v>
      </c>
      <c r="AC16" s="505" t="s">
        <v>963</v>
      </c>
      <c r="AD16" s="334"/>
      <c r="AE16" s="334"/>
    </row>
    <row r="17" spans="1:31" x14ac:dyDescent="0.2">
      <c r="A17" s="323"/>
      <c r="B17" s="335"/>
      <c r="C17" s="416" t="s">
        <v>352</v>
      </c>
      <c r="D17" s="325"/>
      <c r="E17" s="325"/>
      <c r="F17" s="336" t="str">
        <f t="shared" si="0"/>
        <v/>
      </c>
      <c r="G17" s="326"/>
      <c r="H17" s="336"/>
      <c r="I17" s="325"/>
      <c r="J17" s="325"/>
      <c r="K17" s="338"/>
      <c r="L17" s="327"/>
      <c r="M17" s="337"/>
      <c r="N17" s="551"/>
      <c r="O17" s="551"/>
      <c r="P17" s="552"/>
      <c r="Q17" s="389">
        <f t="shared" ref="Q17:Q25" si="1">IF((J17+L17)&gt;5000,"G",IF((J17+L17)&gt;1000,"F", IF((J17+L17)&gt;300,"E",IF((J17+L17)&gt;100,"D",IF((J17+L17)&gt;10,"C",IF((J17+L17)&gt;0.3,"B",IF((J17+L17)&gt;0,"A",)))))))</f>
        <v>0</v>
      </c>
      <c r="R17" s="329"/>
      <c r="S17" s="330"/>
      <c r="T17" s="331"/>
      <c r="U17" s="331"/>
      <c r="V17" s="331"/>
      <c r="W17" s="340"/>
      <c r="X17" s="340"/>
      <c r="Y17" s="341"/>
      <c r="Z17" s="332" t="s">
        <v>118</v>
      </c>
      <c r="AA17" s="341"/>
      <c r="AB17" s="341"/>
      <c r="AC17" s="341"/>
      <c r="AD17" s="334"/>
      <c r="AE17" s="334"/>
    </row>
    <row r="18" spans="1:31" x14ac:dyDescent="0.2">
      <c r="A18" s="323"/>
      <c r="B18" s="335"/>
      <c r="C18" s="416" t="s">
        <v>353</v>
      </c>
      <c r="D18" s="325"/>
      <c r="E18" s="325"/>
      <c r="F18" s="336" t="str">
        <f t="shared" si="0"/>
        <v/>
      </c>
      <c r="G18" s="326"/>
      <c r="H18" s="336"/>
      <c r="I18" s="325"/>
      <c r="J18" s="325"/>
      <c r="K18" s="327"/>
      <c r="L18" s="327"/>
      <c r="M18" s="337"/>
      <c r="N18" s="551"/>
      <c r="O18" s="551"/>
      <c r="P18" s="552"/>
      <c r="Q18" s="389">
        <f t="shared" si="1"/>
        <v>0</v>
      </c>
      <c r="R18" s="329"/>
      <c r="S18" s="330"/>
      <c r="T18" s="331"/>
      <c r="U18" s="331"/>
      <c r="V18" s="331"/>
      <c r="W18" s="340"/>
      <c r="X18" s="340"/>
      <c r="Y18" s="341"/>
      <c r="Z18" s="332" t="s">
        <v>118</v>
      </c>
      <c r="AA18" s="341"/>
      <c r="AB18" s="341"/>
      <c r="AC18" s="341"/>
      <c r="AD18" s="334"/>
      <c r="AE18" s="334"/>
    </row>
    <row r="19" spans="1:31" x14ac:dyDescent="0.2">
      <c r="A19" s="323"/>
      <c r="B19" s="335"/>
      <c r="C19" s="416" t="s">
        <v>354</v>
      </c>
      <c r="D19" s="325"/>
      <c r="E19" s="325"/>
      <c r="F19" s="336" t="str">
        <f t="shared" si="0"/>
        <v/>
      </c>
      <c r="G19" s="326"/>
      <c r="H19" s="336"/>
      <c r="I19" s="325"/>
      <c r="J19" s="325"/>
      <c r="K19" s="327"/>
      <c r="L19" s="327"/>
      <c r="M19" s="337"/>
      <c r="N19" s="551"/>
      <c r="O19" s="551"/>
      <c r="P19" s="552"/>
      <c r="Q19" s="389">
        <f t="shared" si="1"/>
        <v>0</v>
      </c>
      <c r="R19" s="329"/>
      <c r="S19" s="330"/>
      <c r="T19" s="331"/>
      <c r="U19" s="331"/>
      <c r="V19" s="331"/>
      <c r="W19" s="340"/>
      <c r="X19" s="340"/>
      <c r="Y19" s="341"/>
      <c r="Z19" s="332" t="s">
        <v>118</v>
      </c>
      <c r="AA19" s="341"/>
      <c r="AB19" s="341"/>
      <c r="AC19" s="341"/>
      <c r="AD19" s="334"/>
      <c r="AE19" s="334"/>
    </row>
    <row r="20" spans="1:31" x14ac:dyDescent="0.2">
      <c r="A20" s="323"/>
      <c r="B20" s="335"/>
      <c r="C20" s="416" t="s">
        <v>355</v>
      </c>
      <c r="D20" s="325"/>
      <c r="E20" s="325"/>
      <c r="F20" s="336"/>
      <c r="G20" s="326"/>
      <c r="H20" s="336"/>
      <c r="I20" s="325"/>
      <c r="J20" s="325"/>
      <c r="K20" s="327"/>
      <c r="L20" s="327"/>
      <c r="M20" s="337"/>
      <c r="N20" s="551"/>
      <c r="O20" s="551"/>
      <c r="P20" s="552"/>
      <c r="Q20" s="389">
        <f t="shared" si="1"/>
        <v>0</v>
      </c>
      <c r="R20" s="329"/>
      <c r="S20" s="330"/>
      <c r="T20" s="331"/>
      <c r="U20" s="331"/>
      <c r="V20" s="331"/>
      <c r="W20" s="340"/>
      <c r="X20" s="340"/>
      <c r="Y20" s="341"/>
      <c r="Z20" s="332" t="s">
        <v>118</v>
      </c>
      <c r="AA20" s="341"/>
      <c r="AB20" s="341"/>
      <c r="AC20" s="341"/>
      <c r="AD20" s="334"/>
      <c r="AE20" s="334"/>
    </row>
    <row r="21" spans="1:31" x14ac:dyDescent="0.2">
      <c r="A21" s="323"/>
      <c r="B21" s="335"/>
      <c r="C21" s="416" t="s">
        <v>356</v>
      </c>
      <c r="D21" s="325"/>
      <c r="E21" s="325"/>
      <c r="F21" s="336"/>
      <c r="G21" s="326"/>
      <c r="H21" s="336"/>
      <c r="I21" s="325"/>
      <c r="J21" s="325"/>
      <c r="K21" s="327"/>
      <c r="L21" s="327"/>
      <c r="M21" s="337"/>
      <c r="N21" s="551"/>
      <c r="O21" s="551"/>
      <c r="P21" s="552"/>
      <c r="Q21" s="389">
        <f t="shared" si="1"/>
        <v>0</v>
      </c>
      <c r="R21" s="329"/>
      <c r="S21" s="330"/>
      <c r="T21" s="331"/>
      <c r="U21" s="331"/>
      <c r="V21" s="331"/>
      <c r="W21" s="340"/>
      <c r="X21" s="340"/>
      <c r="Y21" s="341"/>
      <c r="Z21" s="332" t="s">
        <v>118</v>
      </c>
      <c r="AA21" s="341"/>
      <c r="AB21" s="341"/>
      <c r="AC21" s="341"/>
      <c r="AD21" s="334"/>
      <c r="AE21" s="334"/>
    </row>
    <row r="22" spans="1:31" x14ac:dyDescent="0.2">
      <c r="A22" s="323"/>
      <c r="B22" s="335"/>
      <c r="C22" s="416" t="s">
        <v>357</v>
      </c>
      <c r="D22" s="325"/>
      <c r="E22" s="325"/>
      <c r="F22" s="336"/>
      <c r="G22" s="326"/>
      <c r="H22" s="336"/>
      <c r="I22" s="325"/>
      <c r="J22" s="325"/>
      <c r="K22" s="327"/>
      <c r="L22" s="327"/>
      <c r="M22" s="337"/>
      <c r="N22" s="551"/>
      <c r="O22" s="551"/>
      <c r="P22" s="552"/>
      <c r="Q22" s="389">
        <f t="shared" si="1"/>
        <v>0</v>
      </c>
      <c r="R22" s="329"/>
      <c r="S22" s="330"/>
      <c r="T22" s="331"/>
      <c r="U22" s="331"/>
      <c r="V22" s="331"/>
      <c r="W22" s="340"/>
      <c r="X22" s="340"/>
      <c r="Y22" s="341"/>
      <c r="Z22" s="332" t="s">
        <v>118</v>
      </c>
      <c r="AA22" s="341"/>
      <c r="AB22" s="341"/>
      <c r="AC22" s="341"/>
      <c r="AD22" s="334"/>
      <c r="AE22" s="334"/>
    </row>
    <row r="23" spans="1:31" x14ac:dyDescent="0.2">
      <c r="A23" s="323"/>
      <c r="B23" s="335"/>
      <c r="C23" s="416" t="s">
        <v>358</v>
      </c>
      <c r="D23" s="325"/>
      <c r="E23" s="325"/>
      <c r="F23" s="336"/>
      <c r="G23" s="326"/>
      <c r="H23" s="336"/>
      <c r="I23" s="325"/>
      <c r="J23" s="325"/>
      <c r="K23" s="327"/>
      <c r="L23" s="327"/>
      <c r="M23" s="337"/>
      <c r="N23" s="551"/>
      <c r="O23" s="551"/>
      <c r="P23" s="552"/>
      <c r="Q23" s="389">
        <f t="shared" si="1"/>
        <v>0</v>
      </c>
      <c r="R23" s="329"/>
      <c r="S23" s="330"/>
      <c r="T23" s="331"/>
      <c r="U23" s="331"/>
      <c r="V23" s="331"/>
      <c r="W23" s="340"/>
      <c r="X23" s="340"/>
      <c r="Y23" s="341"/>
      <c r="Z23" s="332" t="s">
        <v>118</v>
      </c>
      <c r="AA23" s="341"/>
      <c r="AB23" s="341"/>
      <c r="AC23" s="341"/>
      <c r="AD23" s="334"/>
      <c r="AE23" s="334"/>
    </row>
    <row r="24" spans="1:31" x14ac:dyDescent="0.2">
      <c r="A24" s="323"/>
      <c r="B24" s="335"/>
      <c r="C24" s="416" t="s">
        <v>359</v>
      </c>
      <c r="D24" s="325"/>
      <c r="E24" s="325"/>
      <c r="F24" s="336"/>
      <c r="G24" s="326"/>
      <c r="H24" s="336"/>
      <c r="I24" s="325"/>
      <c r="J24" s="325"/>
      <c r="K24" s="327"/>
      <c r="L24" s="327"/>
      <c r="M24" s="337"/>
      <c r="N24" s="551"/>
      <c r="O24" s="551"/>
      <c r="P24" s="552"/>
      <c r="Q24" s="389">
        <f t="shared" si="1"/>
        <v>0</v>
      </c>
      <c r="R24" s="329"/>
      <c r="S24" s="330"/>
      <c r="T24" s="331"/>
      <c r="U24" s="331"/>
      <c r="V24" s="331"/>
      <c r="W24" s="340"/>
      <c r="X24" s="340"/>
      <c r="Y24" s="341"/>
      <c r="Z24" s="332" t="s">
        <v>118</v>
      </c>
      <c r="AA24" s="341"/>
      <c r="AB24" s="341"/>
      <c r="AC24" s="341"/>
      <c r="AD24" s="334"/>
      <c r="AE24" s="334"/>
    </row>
    <row r="25" spans="1:31" x14ac:dyDescent="0.2">
      <c r="A25" s="323"/>
      <c r="B25" s="335"/>
      <c r="C25" s="416" t="s">
        <v>400</v>
      </c>
      <c r="D25" s="325"/>
      <c r="E25" s="325"/>
      <c r="F25" s="336" t="str">
        <f>IF(B25="","",F19+1)</f>
        <v/>
      </c>
      <c r="G25" s="326"/>
      <c r="H25" s="336"/>
      <c r="I25" s="325"/>
      <c r="J25" s="325"/>
      <c r="K25" s="327"/>
      <c r="L25" s="327"/>
      <c r="M25" s="337"/>
      <c r="N25" s="551"/>
      <c r="O25" s="551"/>
      <c r="P25" s="552"/>
      <c r="Q25" s="389">
        <f t="shared" si="1"/>
        <v>0</v>
      </c>
      <c r="R25" s="329"/>
      <c r="S25" s="330"/>
      <c r="T25" s="331"/>
      <c r="U25" s="331"/>
      <c r="V25" s="331"/>
      <c r="W25" s="340"/>
      <c r="X25" s="340"/>
      <c r="Y25" s="341"/>
      <c r="Z25" s="332" t="s">
        <v>118</v>
      </c>
      <c r="AA25" s="341"/>
      <c r="AB25" s="341"/>
      <c r="AC25" s="341"/>
      <c r="AD25" s="334"/>
      <c r="AE25" s="334"/>
    </row>
    <row r="26" spans="1:31" x14ac:dyDescent="0.2">
      <c r="A26" s="875" t="s">
        <v>82</v>
      </c>
      <c r="B26" s="876"/>
      <c r="C26" s="876"/>
      <c r="D26" s="876"/>
      <c r="E26" s="876"/>
      <c r="F26" s="876"/>
      <c r="G26" s="876"/>
      <c r="H26" s="876"/>
      <c r="I26" s="876"/>
      <c r="J26" s="876"/>
      <c r="K26" s="876"/>
      <c r="L26" s="876"/>
      <c r="M26" s="876"/>
      <c r="N26" s="876"/>
      <c r="O26" s="876"/>
      <c r="P26" s="876"/>
      <c r="Q26" s="876"/>
      <c r="R26" s="876"/>
      <c r="S26" s="876"/>
      <c r="T26" s="876"/>
      <c r="U26" s="876"/>
      <c r="V26" s="876"/>
      <c r="W26" s="876"/>
      <c r="X26" s="876"/>
      <c r="Y26" s="876"/>
      <c r="Z26" s="876"/>
      <c r="AA26" s="876"/>
      <c r="AB26" s="876"/>
      <c r="AC26" s="876"/>
      <c r="AD26" s="876"/>
      <c r="AE26" s="877"/>
    </row>
    <row r="27" spans="1:31" x14ac:dyDescent="0.2">
      <c r="A27" s="878"/>
      <c r="B27" s="879"/>
      <c r="C27" s="879"/>
      <c r="D27" s="879"/>
      <c r="E27" s="879"/>
      <c r="F27" s="879"/>
      <c r="G27" s="879"/>
      <c r="H27" s="879"/>
      <c r="I27" s="879"/>
      <c r="J27" s="879"/>
      <c r="K27" s="879"/>
      <c r="L27" s="879"/>
      <c r="M27" s="879"/>
      <c r="N27" s="879"/>
      <c r="O27" s="879"/>
      <c r="P27" s="879"/>
      <c r="Q27" s="879"/>
      <c r="R27" s="879"/>
      <c r="S27" s="879"/>
      <c r="T27" s="879"/>
      <c r="U27" s="879"/>
      <c r="V27" s="879"/>
      <c r="W27" s="879"/>
      <c r="X27" s="879"/>
      <c r="Y27" s="879"/>
      <c r="Z27" s="879"/>
      <c r="AA27" s="879"/>
      <c r="AB27" s="879"/>
      <c r="AC27" s="879"/>
      <c r="AD27" s="879"/>
      <c r="AE27" s="880"/>
    </row>
    <row r="28" spans="1:31" x14ac:dyDescent="0.2">
      <c r="A28" s="881"/>
      <c r="B28" s="882"/>
      <c r="C28" s="882"/>
      <c r="D28" s="882"/>
      <c r="E28" s="882"/>
      <c r="F28" s="882"/>
      <c r="G28" s="882"/>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3"/>
    </row>
    <row r="29" spans="1:31" x14ac:dyDescent="0.2">
      <c r="A29" s="534"/>
      <c r="B29" s="535"/>
      <c r="C29" s="536" t="s">
        <v>360</v>
      </c>
      <c r="D29" s="537"/>
      <c r="E29" s="537"/>
      <c r="F29" s="555"/>
      <c r="G29" s="538"/>
      <c r="H29" s="539"/>
      <c r="I29" s="537"/>
      <c r="J29" s="540"/>
      <c r="K29" s="541"/>
      <c r="L29" s="540"/>
      <c r="M29" s="542"/>
      <c r="N29" s="556"/>
      <c r="O29" s="556"/>
      <c r="P29" s="543"/>
      <c r="Q29" s="544">
        <v>0</v>
      </c>
      <c r="R29" s="545"/>
      <c r="S29" s="546"/>
      <c r="T29" s="559"/>
      <c r="U29" s="559"/>
      <c r="V29" s="538"/>
      <c r="W29" s="547"/>
      <c r="X29" s="547"/>
      <c r="Y29" s="547"/>
      <c r="Z29" s="548" t="s">
        <v>118</v>
      </c>
      <c r="AA29" s="541"/>
      <c r="AB29" s="541"/>
      <c r="AC29" s="541"/>
      <c r="AD29" s="543"/>
      <c r="AE29" s="543"/>
    </row>
    <row r="30" spans="1:31" x14ac:dyDescent="0.2">
      <c r="A30" s="323"/>
      <c r="B30" s="503"/>
      <c r="C30" s="536" t="s">
        <v>361</v>
      </c>
      <c r="D30" s="325"/>
      <c r="E30" s="325"/>
      <c r="F30" s="336"/>
      <c r="G30" s="504"/>
      <c r="H30" s="336"/>
      <c r="I30" s="325"/>
      <c r="J30" s="327"/>
      <c r="K30" s="333"/>
      <c r="L30" s="327"/>
      <c r="M30" s="583"/>
      <c r="N30" s="557"/>
      <c r="O30" s="584"/>
      <c r="P30" s="552"/>
      <c r="Q30" s="544">
        <v>0</v>
      </c>
      <c r="R30" s="329"/>
      <c r="S30" s="330"/>
      <c r="T30" s="554"/>
      <c r="U30" s="554"/>
      <c r="V30" s="331"/>
      <c r="W30" s="505"/>
      <c r="X30" s="505"/>
      <c r="Y30" s="341"/>
      <c r="Z30" s="332" t="s">
        <v>118</v>
      </c>
      <c r="AA30" s="341"/>
      <c r="AB30" s="341"/>
      <c r="AC30" s="341"/>
      <c r="AD30" s="334"/>
      <c r="AE30" s="334"/>
    </row>
    <row r="31" spans="1:31" x14ac:dyDescent="0.2">
      <c r="A31" s="323"/>
      <c r="B31" s="588"/>
      <c r="C31" s="536" t="s">
        <v>362</v>
      </c>
      <c r="D31" s="325"/>
      <c r="E31" s="325"/>
      <c r="F31" s="336"/>
      <c r="G31" s="504"/>
      <c r="H31" s="336"/>
      <c r="I31" s="325"/>
      <c r="J31" s="327"/>
      <c r="K31" s="333"/>
      <c r="L31" s="327"/>
      <c r="M31" s="583"/>
      <c r="N31" s="557"/>
      <c r="O31" s="557"/>
      <c r="P31" s="557"/>
      <c r="Q31" s="544">
        <v>0</v>
      </c>
      <c r="R31" s="329"/>
      <c r="S31" s="330"/>
      <c r="T31" s="331"/>
      <c r="U31" s="331"/>
      <c r="V31" s="331"/>
      <c r="W31" s="340"/>
      <c r="X31" s="340"/>
      <c r="Y31" s="341"/>
      <c r="Z31" s="332" t="s">
        <v>118</v>
      </c>
      <c r="AA31" s="341"/>
      <c r="AB31" s="341"/>
      <c r="AC31" s="341"/>
      <c r="AD31" s="334"/>
      <c r="AE31" s="334"/>
    </row>
    <row r="32" spans="1:31" x14ac:dyDescent="0.2">
      <c r="A32" s="323"/>
      <c r="B32" s="347"/>
      <c r="C32" s="536" t="s">
        <v>363</v>
      </c>
      <c r="D32" s="326"/>
      <c r="E32" s="326"/>
      <c r="F32" s="336" t="str">
        <f t="shared" ref="F32:F38" si="2">IF(B32="","",F31+1)</f>
        <v/>
      </c>
      <c r="G32" s="326"/>
      <c r="H32" s="336"/>
      <c r="I32" s="325"/>
      <c r="J32" s="327"/>
      <c r="K32" s="333"/>
      <c r="L32" s="327"/>
      <c r="M32" s="343"/>
      <c r="N32" s="558"/>
      <c r="O32" s="558"/>
      <c r="P32" s="552"/>
      <c r="Q32" s="544">
        <f t="shared" ref="Q32:Q38" si="3">IF((J32+L32)&gt;5000,"G",IF((J32+L32)&gt;1000,"F", IF((J32+L32)&gt;300,"E", IF((J32+L32)&gt;100,"D", IF((J32+L32)&gt;10,"C", IF((J32+L32)&gt;0.3,"B", IF((J32+L32)&gt;0,"A",)))))))</f>
        <v>0</v>
      </c>
      <c r="R32" s="329"/>
      <c r="S32" s="330"/>
      <c r="T32" s="331"/>
      <c r="U32" s="331"/>
      <c r="V32" s="331"/>
      <c r="W32" s="340"/>
      <c r="X32" s="340"/>
      <c r="Y32" s="341"/>
      <c r="Z32" s="332" t="s">
        <v>118</v>
      </c>
      <c r="AA32" s="341"/>
      <c r="AB32" s="341"/>
      <c r="AC32" s="341"/>
      <c r="AD32" s="334"/>
      <c r="AE32" s="334"/>
    </row>
    <row r="33" spans="1:31" x14ac:dyDescent="0.2">
      <c r="A33" s="323"/>
      <c r="B33" s="342"/>
      <c r="C33" s="536" t="s">
        <v>364</v>
      </c>
      <c r="D33" s="325"/>
      <c r="E33" s="325"/>
      <c r="F33" s="336" t="str">
        <f t="shared" si="2"/>
        <v/>
      </c>
      <c r="G33" s="326"/>
      <c r="H33" s="336"/>
      <c r="I33" s="325"/>
      <c r="J33" s="327"/>
      <c r="K33" s="333"/>
      <c r="L33" s="327"/>
      <c r="M33" s="343"/>
      <c r="N33" s="558"/>
      <c r="O33" s="558"/>
      <c r="P33" s="552"/>
      <c r="Q33" s="544">
        <f t="shared" si="3"/>
        <v>0</v>
      </c>
      <c r="R33" s="329"/>
      <c r="S33" s="330"/>
      <c r="T33" s="331"/>
      <c r="U33" s="331"/>
      <c r="V33" s="331"/>
      <c r="W33" s="340"/>
      <c r="X33" s="340"/>
      <c r="Y33" s="341"/>
      <c r="Z33" s="332" t="s">
        <v>118</v>
      </c>
      <c r="AA33" s="341"/>
      <c r="AB33" s="341"/>
      <c r="AC33" s="341"/>
      <c r="AD33" s="334"/>
      <c r="AE33" s="334"/>
    </row>
    <row r="34" spans="1:31" x14ac:dyDescent="0.2">
      <c r="A34" s="323"/>
      <c r="B34" s="335"/>
      <c r="C34" s="536" t="s">
        <v>365</v>
      </c>
      <c r="D34" s="325"/>
      <c r="E34" s="325"/>
      <c r="F34" s="336" t="str">
        <f t="shared" si="2"/>
        <v/>
      </c>
      <c r="G34" s="326"/>
      <c r="H34" s="336"/>
      <c r="I34" s="325"/>
      <c r="J34" s="327"/>
      <c r="K34" s="333"/>
      <c r="L34" s="327"/>
      <c r="M34" s="337"/>
      <c r="N34" s="557"/>
      <c r="O34" s="557"/>
      <c r="P34" s="552"/>
      <c r="Q34" s="544">
        <f t="shared" si="3"/>
        <v>0</v>
      </c>
      <c r="R34" s="329"/>
      <c r="S34" s="330"/>
      <c r="T34" s="331"/>
      <c r="U34" s="331"/>
      <c r="V34" s="331"/>
      <c r="W34" s="340"/>
      <c r="X34" s="340"/>
      <c r="Y34" s="341"/>
      <c r="Z34" s="332" t="s">
        <v>118</v>
      </c>
      <c r="AA34" s="341"/>
      <c r="AB34" s="341"/>
      <c r="AC34" s="341"/>
      <c r="AD34" s="334"/>
      <c r="AE34" s="334"/>
    </row>
    <row r="35" spans="1:31" x14ac:dyDescent="0.2">
      <c r="A35" s="323"/>
      <c r="B35" s="324"/>
      <c r="C35" s="536" t="s">
        <v>366</v>
      </c>
      <c r="D35" s="325"/>
      <c r="E35" s="325"/>
      <c r="F35" s="336" t="str">
        <f t="shared" si="2"/>
        <v/>
      </c>
      <c r="G35" s="326"/>
      <c r="H35" s="336"/>
      <c r="I35" s="325"/>
      <c r="J35" s="327"/>
      <c r="K35" s="333"/>
      <c r="L35" s="327"/>
      <c r="M35" s="343"/>
      <c r="N35" s="558"/>
      <c r="O35" s="558"/>
      <c r="P35" s="552"/>
      <c r="Q35" s="544">
        <f t="shared" si="3"/>
        <v>0</v>
      </c>
      <c r="R35" s="329"/>
      <c r="S35" s="330"/>
      <c r="T35" s="331"/>
      <c r="U35" s="331"/>
      <c r="V35" s="331"/>
      <c r="W35" s="340"/>
      <c r="X35" s="340"/>
      <c r="Y35" s="341"/>
      <c r="Z35" s="332" t="s">
        <v>118</v>
      </c>
      <c r="AA35" s="341"/>
      <c r="AB35" s="341"/>
      <c r="AC35" s="341"/>
      <c r="AD35" s="334"/>
      <c r="AE35" s="334"/>
    </row>
    <row r="36" spans="1:31" x14ac:dyDescent="0.2">
      <c r="A36" s="323"/>
      <c r="B36" s="324"/>
      <c r="C36" s="536" t="s">
        <v>367</v>
      </c>
      <c r="D36" s="325"/>
      <c r="E36" s="325"/>
      <c r="F36" s="336" t="str">
        <f t="shared" si="2"/>
        <v/>
      </c>
      <c r="G36" s="326"/>
      <c r="H36" s="336"/>
      <c r="I36" s="325"/>
      <c r="J36" s="327"/>
      <c r="K36" s="333"/>
      <c r="L36" s="327"/>
      <c r="M36" s="343"/>
      <c r="N36" s="558"/>
      <c r="O36" s="558"/>
      <c r="P36" s="552"/>
      <c r="Q36" s="544">
        <f t="shared" si="3"/>
        <v>0</v>
      </c>
      <c r="R36" s="329"/>
      <c r="S36" s="330"/>
      <c r="T36" s="331"/>
      <c r="U36" s="331"/>
      <c r="V36" s="331"/>
      <c r="W36" s="340"/>
      <c r="X36" s="340"/>
      <c r="Y36" s="341"/>
      <c r="Z36" s="332" t="s">
        <v>118</v>
      </c>
      <c r="AA36" s="341"/>
      <c r="AB36" s="341"/>
      <c r="AC36" s="341"/>
      <c r="AD36" s="334"/>
      <c r="AE36" s="334"/>
    </row>
    <row r="37" spans="1:31" x14ac:dyDescent="0.2">
      <c r="A37" s="323"/>
      <c r="B37" s="324"/>
      <c r="C37" s="536" t="s">
        <v>368</v>
      </c>
      <c r="D37" s="325"/>
      <c r="E37" s="325"/>
      <c r="F37" s="336" t="str">
        <f t="shared" si="2"/>
        <v/>
      </c>
      <c r="G37" s="326"/>
      <c r="H37" s="336"/>
      <c r="I37" s="325"/>
      <c r="J37" s="327"/>
      <c r="K37" s="333"/>
      <c r="L37" s="327"/>
      <c r="M37" s="343"/>
      <c r="N37" s="558"/>
      <c r="O37" s="558"/>
      <c r="P37" s="552"/>
      <c r="Q37" s="544">
        <f t="shared" si="3"/>
        <v>0</v>
      </c>
      <c r="R37" s="329"/>
      <c r="S37" s="330"/>
      <c r="T37" s="331"/>
      <c r="U37" s="331"/>
      <c r="V37" s="331"/>
      <c r="W37" s="340"/>
      <c r="X37" s="340"/>
      <c r="Y37" s="341"/>
      <c r="Z37" s="332" t="s">
        <v>118</v>
      </c>
      <c r="AA37" s="341"/>
      <c r="AB37" s="341"/>
      <c r="AC37" s="341"/>
      <c r="AD37" s="334"/>
      <c r="AE37" s="334"/>
    </row>
    <row r="38" spans="1:31" x14ac:dyDescent="0.2">
      <c r="A38" s="323"/>
      <c r="B38" s="324"/>
      <c r="C38" s="536" t="s">
        <v>401</v>
      </c>
      <c r="D38" s="325"/>
      <c r="E38" s="325"/>
      <c r="F38" s="336" t="str">
        <f t="shared" si="2"/>
        <v/>
      </c>
      <c r="G38" s="326"/>
      <c r="H38" s="336"/>
      <c r="I38" s="325"/>
      <c r="J38" s="327"/>
      <c r="K38" s="333"/>
      <c r="L38" s="327"/>
      <c r="M38" s="343"/>
      <c r="N38" s="558"/>
      <c r="O38" s="558"/>
      <c r="P38" s="552"/>
      <c r="Q38" s="544">
        <f t="shared" si="3"/>
        <v>0</v>
      </c>
      <c r="R38" s="329"/>
      <c r="S38" s="330"/>
      <c r="T38" s="331"/>
      <c r="U38" s="331"/>
      <c r="V38" s="331"/>
      <c r="W38" s="340"/>
      <c r="X38" s="340"/>
      <c r="Y38" s="341"/>
      <c r="Z38" s="332" t="s">
        <v>118</v>
      </c>
      <c r="AA38" s="341"/>
      <c r="AB38" s="341"/>
      <c r="AC38" s="341"/>
      <c r="AD38" s="334"/>
      <c r="AE38" s="334"/>
    </row>
    <row r="39" spans="1:31" ht="12.75" customHeight="1" x14ac:dyDescent="0.2">
      <c r="A39" s="875" t="s">
        <v>80</v>
      </c>
      <c r="B39" s="891"/>
      <c r="C39" s="891"/>
      <c r="D39" s="891"/>
      <c r="E39" s="891"/>
      <c r="F39" s="891"/>
      <c r="G39" s="891"/>
      <c r="H39" s="891"/>
      <c r="I39" s="891"/>
      <c r="J39" s="891"/>
      <c r="K39" s="891"/>
      <c r="L39" s="891"/>
      <c r="M39" s="891"/>
      <c r="N39" s="891"/>
      <c r="O39" s="891"/>
      <c r="P39" s="891"/>
      <c r="Q39" s="891"/>
      <c r="R39" s="891"/>
      <c r="S39" s="891"/>
      <c r="T39" s="891"/>
      <c r="U39" s="891"/>
      <c r="V39" s="891"/>
      <c r="W39" s="891"/>
      <c r="X39" s="891"/>
      <c r="Y39" s="891"/>
      <c r="Z39" s="891"/>
      <c r="AA39" s="891"/>
      <c r="AB39" s="891"/>
      <c r="AC39" s="891"/>
      <c r="AD39" s="891"/>
      <c r="AE39" s="892"/>
    </row>
    <row r="40" spans="1:31" x14ac:dyDescent="0.2">
      <c r="A40" s="884"/>
      <c r="B40" s="893"/>
      <c r="C40" s="893"/>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4"/>
    </row>
    <row r="41" spans="1:31" x14ac:dyDescent="0.2">
      <c r="A41" s="895"/>
      <c r="B41" s="896"/>
      <c r="C41" s="896"/>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7"/>
    </row>
    <row r="42" spans="1:31" x14ac:dyDescent="0.2">
      <c r="A42" s="323">
        <v>42605</v>
      </c>
      <c r="B42" s="324" t="s">
        <v>722</v>
      </c>
      <c r="C42" s="416" t="s">
        <v>369</v>
      </c>
      <c r="D42" s="325"/>
      <c r="E42" s="325"/>
      <c r="F42" s="336"/>
      <c r="G42" s="326"/>
      <c r="H42" s="336"/>
      <c r="I42" s="325">
        <v>1</v>
      </c>
      <c r="J42" s="325">
        <v>0.1</v>
      </c>
      <c r="K42" s="327"/>
      <c r="L42" s="327"/>
      <c r="M42" s="343"/>
      <c r="N42" s="553"/>
      <c r="O42" s="553"/>
      <c r="P42" s="552"/>
      <c r="Q42" s="389">
        <v>0</v>
      </c>
      <c r="R42" s="329"/>
      <c r="S42" s="330"/>
      <c r="T42" s="554"/>
      <c r="U42" s="554"/>
      <c r="V42" s="331"/>
      <c r="W42" s="505"/>
      <c r="X42" s="505"/>
      <c r="Y42" s="505"/>
      <c r="Z42" s="332" t="s">
        <v>118</v>
      </c>
      <c r="AA42" s="505"/>
      <c r="AB42" s="505"/>
      <c r="AC42" s="505"/>
      <c r="AD42" s="334"/>
      <c r="AE42" s="334"/>
    </row>
    <row r="43" spans="1:31" x14ac:dyDescent="0.2">
      <c r="A43" s="323"/>
      <c r="B43" s="324"/>
      <c r="C43" s="416" t="s">
        <v>370</v>
      </c>
      <c r="D43" s="325"/>
      <c r="E43" s="325"/>
      <c r="F43" s="336" t="str">
        <f t="shared" si="0"/>
        <v/>
      </c>
      <c r="G43" s="326"/>
      <c r="H43" s="336"/>
      <c r="I43" s="325"/>
      <c r="J43" s="325"/>
      <c r="K43" s="327"/>
      <c r="L43" s="327"/>
      <c r="M43" s="343"/>
      <c r="N43" s="553"/>
      <c r="O43" s="553"/>
      <c r="P43" s="552"/>
      <c r="Q43" s="389">
        <f t="shared" ref="Q43:Q51" si="4">IF((J43+L43)&gt;5000,"G",IF((J43+L43)&gt;1000,"F", IF((J43+L43)&gt;300,"E",IF((J43+L43)&gt;100,"D",IF((J43+L43)&gt;10,"C",IF((J43+L43)&gt;0.3,"B",IF((J43+L43)&gt;0,"A",)))))))</f>
        <v>0</v>
      </c>
      <c r="R43" s="329"/>
      <c r="S43" s="330"/>
      <c r="T43" s="331"/>
      <c r="U43" s="331"/>
      <c r="V43" s="331"/>
      <c r="W43" s="340"/>
      <c r="X43" s="340"/>
      <c r="Y43" s="341"/>
      <c r="Z43" s="332" t="s">
        <v>118</v>
      </c>
      <c r="AA43" s="341"/>
      <c r="AB43" s="341"/>
      <c r="AC43" s="341"/>
      <c r="AD43" s="334"/>
      <c r="AE43" s="334"/>
    </row>
    <row r="44" spans="1:31" x14ac:dyDescent="0.2">
      <c r="A44" s="323"/>
      <c r="B44" s="324"/>
      <c r="C44" s="416" t="s">
        <v>371</v>
      </c>
      <c r="D44" s="325"/>
      <c r="E44" s="325"/>
      <c r="F44" s="336" t="str">
        <f t="shared" si="0"/>
        <v/>
      </c>
      <c r="G44" s="326"/>
      <c r="H44" s="336"/>
      <c r="I44" s="325"/>
      <c r="J44" s="325"/>
      <c r="K44" s="327"/>
      <c r="L44" s="327"/>
      <c r="M44" s="343"/>
      <c r="N44" s="553"/>
      <c r="O44" s="553"/>
      <c r="P44" s="552"/>
      <c r="Q44" s="389">
        <f t="shared" si="4"/>
        <v>0</v>
      </c>
      <c r="R44" s="329"/>
      <c r="S44" s="330"/>
      <c r="T44" s="331"/>
      <c r="U44" s="331"/>
      <c r="V44" s="331"/>
      <c r="W44" s="340"/>
      <c r="X44" s="340"/>
      <c r="Y44" s="341"/>
      <c r="Z44" s="332" t="s">
        <v>118</v>
      </c>
      <c r="AA44" s="341"/>
      <c r="AB44" s="341"/>
      <c r="AC44" s="341"/>
      <c r="AD44" s="334"/>
      <c r="AE44" s="334"/>
    </row>
    <row r="45" spans="1:31" x14ac:dyDescent="0.2">
      <c r="A45" s="323"/>
      <c r="B45" s="345"/>
      <c r="C45" s="416" t="s">
        <v>372</v>
      </c>
      <c r="D45" s="326"/>
      <c r="E45" s="326"/>
      <c r="F45" s="336" t="str">
        <f t="shared" si="0"/>
        <v/>
      </c>
      <c r="G45" s="326"/>
      <c r="H45" s="336"/>
      <c r="I45" s="325"/>
      <c r="J45" s="325"/>
      <c r="K45" s="327"/>
      <c r="L45" s="327"/>
      <c r="M45" s="346"/>
      <c r="N45" s="551"/>
      <c r="O45" s="551"/>
      <c r="P45" s="552"/>
      <c r="Q45" s="389">
        <f t="shared" si="4"/>
        <v>0</v>
      </c>
      <c r="R45" s="329"/>
      <c r="S45" s="330"/>
      <c r="T45" s="331"/>
      <c r="U45" s="331"/>
      <c r="V45" s="331"/>
      <c r="W45" s="340"/>
      <c r="X45" s="340"/>
      <c r="Y45" s="340"/>
      <c r="Z45" s="332" t="s">
        <v>118</v>
      </c>
      <c r="AA45" s="340"/>
      <c r="AB45" s="340"/>
      <c r="AC45" s="340"/>
      <c r="AD45" s="334"/>
      <c r="AE45" s="334"/>
    </row>
    <row r="46" spans="1:31" x14ac:dyDescent="0.2">
      <c r="A46" s="323"/>
      <c r="B46" s="324"/>
      <c r="C46" s="416" t="s">
        <v>373</v>
      </c>
      <c r="D46" s="325"/>
      <c r="E46" s="325"/>
      <c r="F46" s="336" t="str">
        <f t="shared" si="0"/>
        <v/>
      </c>
      <c r="G46" s="326"/>
      <c r="H46" s="336"/>
      <c r="I46" s="325"/>
      <c r="J46" s="325"/>
      <c r="K46" s="327"/>
      <c r="L46" s="327"/>
      <c r="M46" s="343"/>
      <c r="N46" s="553"/>
      <c r="O46" s="553"/>
      <c r="P46" s="552"/>
      <c r="Q46" s="389">
        <f t="shared" si="4"/>
        <v>0</v>
      </c>
      <c r="R46" s="329"/>
      <c r="S46" s="330"/>
      <c r="T46" s="331"/>
      <c r="U46" s="331"/>
      <c r="V46" s="331"/>
      <c r="W46" s="340"/>
      <c r="X46" s="340"/>
      <c r="Y46" s="341"/>
      <c r="Z46" s="332" t="s">
        <v>118</v>
      </c>
      <c r="AA46" s="341"/>
      <c r="AB46" s="341"/>
      <c r="AC46" s="341"/>
      <c r="AD46" s="334"/>
      <c r="AE46" s="334"/>
    </row>
    <row r="47" spans="1:31" x14ac:dyDescent="0.2">
      <c r="A47" s="323"/>
      <c r="B47" s="324"/>
      <c r="C47" s="416" t="s">
        <v>374</v>
      </c>
      <c r="D47" s="325"/>
      <c r="E47" s="325"/>
      <c r="F47" s="336" t="str">
        <f t="shared" si="0"/>
        <v/>
      </c>
      <c r="G47" s="326"/>
      <c r="H47" s="336"/>
      <c r="I47" s="325"/>
      <c r="J47" s="325"/>
      <c r="K47" s="327"/>
      <c r="L47" s="327"/>
      <c r="M47" s="343"/>
      <c r="N47" s="553"/>
      <c r="O47" s="553"/>
      <c r="P47" s="552"/>
      <c r="Q47" s="389">
        <f t="shared" si="4"/>
        <v>0</v>
      </c>
      <c r="R47" s="329"/>
      <c r="S47" s="330"/>
      <c r="T47" s="331"/>
      <c r="U47" s="331"/>
      <c r="V47" s="331"/>
      <c r="W47" s="340"/>
      <c r="X47" s="340"/>
      <c r="Y47" s="341"/>
      <c r="Z47" s="332" t="s">
        <v>118</v>
      </c>
      <c r="AA47" s="341"/>
      <c r="AB47" s="341"/>
      <c r="AC47" s="341"/>
      <c r="AD47" s="334"/>
      <c r="AE47" s="334"/>
    </row>
    <row r="48" spans="1:31" x14ac:dyDescent="0.2">
      <c r="A48" s="339"/>
      <c r="B48" s="345"/>
      <c r="C48" s="416" t="s">
        <v>375</v>
      </c>
      <c r="D48" s="326"/>
      <c r="E48" s="326"/>
      <c r="F48" s="336" t="str">
        <f t="shared" si="0"/>
        <v/>
      </c>
      <c r="G48" s="326"/>
      <c r="H48" s="336"/>
      <c r="I48" s="326"/>
      <c r="J48" s="326"/>
      <c r="K48" s="338"/>
      <c r="L48" s="338"/>
      <c r="M48" s="343"/>
      <c r="N48" s="553"/>
      <c r="O48" s="553"/>
      <c r="P48" s="552"/>
      <c r="Q48" s="389">
        <f t="shared" si="4"/>
        <v>0</v>
      </c>
      <c r="R48" s="329"/>
      <c r="S48" s="330"/>
      <c r="T48" s="331"/>
      <c r="U48" s="331"/>
      <c r="V48" s="331"/>
      <c r="W48" s="340"/>
      <c r="X48" s="340"/>
      <c r="Y48" s="340"/>
      <c r="Z48" s="332" t="s">
        <v>118</v>
      </c>
      <c r="AA48" s="341"/>
      <c r="AB48" s="341"/>
      <c r="AC48" s="341"/>
      <c r="AD48" s="334"/>
      <c r="AE48" s="334"/>
    </row>
    <row r="49" spans="1:74" x14ac:dyDescent="0.2">
      <c r="A49" s="323"/>
      <c r="B49" s="324"/>
      <c r="C49" s="416" t="s">
        <v>376</v>
      </c>
      <c r="D49" s="325"/>
      <c r="E49" s="325"/>
      <c r="F49" s="336" t="str">
        <f t="shared" si="0"/>
        <v/>
      </c>
      <c r="G49" s="326"/>
      <c r="H49" s="336"/>
      <c r="I49" s="325"/>
      <c r="J49" s="325"/>
      <c r="K49" s="327"/>
      <c r="L49" s="327"/>
      <c r="M49" s="343"/>
      <c r="N49" s="553"/>
      <c r="O49" s="553"/>
      <c r="P49" s="552"/>
      <c r="Q49" s="389">
        <f t="shared" si="4"/>
        <v>0</v>
      </c>
      <c r="R49" s="329"/>
      <c r="S49" s="330"/>
      <c r="T49" s="333"/>
      <c r="U49" s="331"/>
      <c r="V49" s="333"/>
      <c r="W49" s="341"/>
      <c r="X49" s="341"/>
      <c r="Y49" s="341"/>
      <c r="Z49" s="332" t="s">
        <v>118</v>
      </c>
      <c r="AA49" s="341"/>
      <c r="AB49" s="341"/>
      <c r="AC49" s="341"/>
      <c r="AD49" s="334"/>
      <c r="AE49" s="334"/>
    </row>
    <row r="50" spans="1:74" x14ac:dyDescent="0.2">
      <c r="A50" s="323"/>
      <c r="B50" s="345"/>
      <c r="C50" s="416" t="s">
        <v>377</v>
      </c>
      <c r="D50" s="325"/>
      <c r="E50" s="325"/>
      <c r="F50" s="336" t="str">
        <f t="shared" si="0"/>
        <v/>
      </c>
      <c r="G50" s="326"/>
      <c r="H50" s="336"/>
      <c r="I50" s="325"/>
      <c r="J50" s="325"/>
      <c r="K50" s="327"/>
      <c r="L50" s="327"/>
      <c r="M50" s="343"/>
      <c r="N50" s="553"/>
      <c r="O50" s="553"/>
      <c r="P50" s="552"/>
      <c r="Q50" s="389">
        <f t="shared" si="4"/>
        <v>0</v>
      </c>
      <c r="R50" s="329"/>
      <c r="S50" s="330"/>
      <c r="T50" s="331"/>
      <c r="U50" s="331"/>
      <c r="V50" s="331"/>
      <c r="W50" s="340"/>
      <c r="X50" s="340"/>
      <c r="Y50" s="341"/>
      <c r="Z50" s="332" t="s">
        <v>118</v>
      </c>
      <c r="AA50" s="341"/>
      <c r="AB50" s="341"/>
      <c r="AC50" s="341"/>
      <c r="AD50" s="334"/>
      <c r="AE50" s="334"/>
    </row>
    <row r="51" spans="1:74" x14ac:dyDescent="0.2">
      <c r="A51" s="323"/>
      <c r="B51" s="345"/>
      <c r="C51" s="416" t="s">
        <v>402</v>
      </c>
      <c r="D51" s="325"/>
      <c r="E51" s="325"/>
      <c r="F51" s="336" t="str">
        <f t="shared" si="0"/>
        <v/>
      </c>
      <c r="G51" s="326"/>
      <c r="H51" s="336"/>
      <c r="I51" s="325"/>
      <c r="J51" s="325"/>
      <c r="K51" s="327"/>
      <c r="L51" s="327"/>
      <c r="M51" s="346"/>
      <c r="N51" s="551"/>
      <c r="O51" s="551"/>
      <c r="P51" s="552"/>
      <c r="Q51" s="389">
        <f t="shared" si="4"/>
        <v>0</v>
      </c>
      <c r="R51" s="329"/>
      <c r="S51" s="330"/>
      <c r="T51" s="331"/>
      <c r="U51" s="331"/>
      <c r="V51" s="331"/>
      <c r="W51" s="340"/>
      <c r="X51" s="340"/>
      <c r="Y51" s="341"/>
      <c r="Z51" s="332" t="s">
        <v>118</v>
      </c>
      <c r="AA51" s="341"/>
      <c r="AB51" s="341"/>
      <c r="AC51" s="341"/>
      <c r="AD51" s="334"/>
      <c r="AE51" s="334"/>
    </row>
    <row r="52" spans="1:74" s="92" customFormat="1" x14ac:dyDescent="0.2">
      <c r="A52" s="252"/>
      <c r="B52" s="417"/>
      <c r="C52" s="261"/>
      <c r="D52" s="248"/>
      <c r="E52" s="248"/>
      <c r="F52" s="418" t="str">
        <f t="shared" si="0"/>
        <v/>
      </c>
      <c r="G52" s="247"/>
      <c r="H52" s="418"/>
      <c r="I52" s="248"/>
      <c r="J52" s="248"/>
      <c r="K52" s="419"/>
      <c r="L52" s="419"/>
      <c r="M52" s="420"/>
      <c r="N52" s="420"/>
      <c r="O52" s="420"/>
      <c r="P52" s="421"/>
      <c r="Q52" s="422"/>
      <c r="R52" s="423"/>
      <c r="S52" s="424"/>
      <c r="T52" s="254"/>
      <c r="U52" s="255"/>
      <c r="V52" s="254"/>
      <c r="W52" s="249"/>
      <c r="X52" s="249"/>
      <c r="Y52" s="249"/>
      <c r="Z52" s="371"/>
      <c r="AA52" s="249"/>
      <c r="AB52" s="249"/>
      <c r="AC52" s="249"/>
      <c r="AD52" s="421"/>
      <c r="AE52" s="421"/>
    </row>
    <row r="53" spans="1:74" s="92" customFormat="1" x14ac:dyDescent="0.2">
      <c r="A53" s="252"/>
      <c r="B53" s="417"/>
      <c r="C53" s="261"/>
      <c r="D53" s="248"/>
      <c r="E53" s="248"/>
      <c r="F53" s="418" t="str">
        <f t="shared" si="0"/>
        <v/>
      </c>
      <c r="G53" s="247"/>
      <c r="H53" s="418"/>
      <c r="I53" s="248"/>
      <c r="J53" s="248"/>
      <c r="K53" s="419"/>
      <c r="L53" s="419"/>
      <c r="M53" s="420"/>
      <c r="N53" s="420"/>
      <c r="O53" s="420"/>
      <c r="P53" s="421"/>
      <c r="Q53" s="245"/>
      <c r="R53" s="423"/>
      <c r="S53" s="424"/>
      <c r="T53" s="254"/>
      <c r="U53" s="255"/>
      <c r="V53" s="254"/>
      <c r="W53" s="249"/>
      <c r="X53" s="249"/>
      <c r="Y53" s="249"/>
      <c r="Z53" s="371"/>
      <c r="AA53" s="249"/>
      <c r="AB53" s="249"/>
      <c r="AC53" s="249"/>
      <c r="AD53" s="421"/>
      <c r="AE53" s="421"/>
    </row>
    <row r="54" spans="1:74" s="92" customFormat="1" x14ac:dyDescent="0.2">
      <c r="A54" s="252"/>
      <c r="B54" s="417"/>
      <c r="C54" s="261"/>
      <c r="D54" s="248"/>
      <c r="E54" s="248"/>
      <c r="F54" s="418" t="str">
        <f t="shared" si="0"/>
        <v/>
      </c>
      <c r="G54" s="247"/>
      <c r="H54" s="418"/>
      <c r="I54" s="248"/>
      <c r="J54" s="248"/>
      <c r="K54" s="419"/>
      <c r="L54" s="419"/>
      <c r="M54" s="420"/>
      <c r="N54" s="420"/>
      <c r="O54" s="420"/>
      <c r="P54" s="421"/>
      <c r="Q54" s="245"/>
      <c r="R54" s="423"/>
      <c r="S54" s="424"/>
      <c r="T54" s="254"/>
      <c r="U54" s="255"/>
      <c r="V54" s="254"/>
      <c r="W54" s="249"/>
      <c r="X54" s="249"/>
      <c r="Y54" s="249"/>
      <c r="Z54" s="371"/>
      <c r="AA54" s="249"/>
      <c r="AB54" s="249"/>
      <c r="AC54" s="249"/>
      <c r="AD54" s="421"/>
      <c r="AE54" s="421"/>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row>
    <row r="55" spans="1:74" s="92" customFormat="1" x14ac:dyDescent="0.2">
      <c r="A55" s="245"/>
      <c r="B55" s="246"/>
      <c r="C55" s="256"/>
      <c r="D55" s="247"/>
      <c r="E55" s="247"/>
      <c r="F55" s="418" t="str">
        <f t="shared" si="0"/>
        <v/>
      </c>
      <c r="G55" s="247"/>
      <c r="H55" s="418"/>
      <c r="I55" s="247"/>
      <c r="J55" s="247"/>
      <c r="K55" s="425"/>
      <c r="L55" s="425"/>
      <c r="M55" s="426"/>
      <c r="N55" s="426"/>
      <c r="O55" s="426"/>
      <c r="P55" s="421"/>
      <c r="Q55" s="245"/>
      <c r="R55" s="423"/>
      <c r="S55" s="424"/>
      <c r="T55" s="255"/>
      <c r="U55" s="255"/>
      <c r="V55" s="255"/>
      <c r="W55" s="250"/>
      <c r="X55" s="250"/>
      <c r="Y55" s="250"/>
      <c r="Z55" s="371"/>
      <c r="AA55" s="249"/>
      <c r="AB55" s="249"/>
      <c r="AC55" s="249"/>
      <c r="AD55" s="421"/>
      <c r="AE55" s="421"/>
    </row>
    <row r="56" spans="1:74" s="92" customFormat="1" x14ac:dyDescent="0.2">
      <c r="A56" s="252"/>
      <c r="B56" s="417"/>
      <c r="C56" s="261"/>
      <c r="D56" s="248"/>
      <c r="E56" s="248"/>
      <c r="F56" s="418" t="str">
        <f t="shared" si="0"/>
        <v/>
      </c>
      <c r="G56" s="247"/>
      <c r="H56" s="418"/>
      <c r="I56" s="248"/>
      <c r="J56" s="248"/>
      <c r="K56" s="419"/>
      <c r="L56" s="419"/>
      <c r="M56" s="420"/>
      <c r="N56" s="420"/>
      <c r="O56" s="420"/>
      <c r="P56" s="427"/>
      <c r="Q56" s="245"/>
      <c r="R56" s="423"/>
      <c r="S56" s="424"/>
      <c r="T56" s="254"/>
      <c r="U56" s="255"/>
      <c r="V56" s="254"/>
      <c r="W56" s="249"/>
      <c r="X56" s="249"/>
      <c r="Y56" s="249"/>
      <c r="Z56" s="371"/>
      <c r="AA56" s="249"/>
      <c r="AB56" s="249"/>
      <c r="AC56" s="249"/>
      <c r="AD56" s="421"/>
      <c r="AE56" s="421"/>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row>
    <row r="57" spans="1:74" s="92" customFormat="1" x14ac:dyDescent="0.2">
      <c r="A57" s="252"/>
      <c r="B57" s="428"/>
      <c r="C57" s="258"/>
      <c r="D57" s="263"/>
      <c r="E57" s="263"/>
      <c r="F57" s="418" t="str">
        <f t="shared" si="0"/>
        <v/>
      </c>
      <c r="G57" s="247"/>
      <c r="H57" s="418"/>
      <c r="I57" s="428"/>
      <c r="J57" s="428"/>
      <c r="K57" s="419"/>
      <c r="L57" s="419"/>
      <c r="M57" s="428"/>
      <c r="N57" s="428"/>
      <c r="O57" s="428"/>
      <c r="P57" s="421"/>
      <c r="Q57" s="245"/>
      <c r="R57" s="423"/>
      <c r="S57" s="424"/>
      <c r="T57" s="254"/>
      <c r="U57" s="255"/>
      <c r="V57" s="254"/>
      <c r="W57" s="249"/>
      <c r="X57" s="249"/>
      <c r="Y57" s="249"/>
      <c r="Z57" s="371"/>
      <c r="AA57" s="249"/>
      <c r="AB57" s="249"/>
      <c r="AC57" s="249"/>
      <c r="AD57" s="421"/>
      <c r="AE57" s="421"/>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8"/>
      <c r="BR57" s="148"/>
      <c r="BS57" s="148"/>
      <c r="BT57" s="148"/>
      <c r="BU57" s="148"/>
      <c r="BV57" s="148"/>
    </row>
    <row r="58" spans="1:74" s="92" customFormat="1" x14ac:dyDescent="0.2">
      <c r="A58" s="252"/>
      <c r="B58" s="428"/>
      <c r="C58" s="258"/>
      <c r="D58" s="428"/>
      <c r="E58" s="428"/>
      <c r="F58" s="418" t="str">
        <f t="shared" si="0"/>
        <v/>
      </c>
      <c r="G58" s="247"/>
      <c r="H58" s="418"/>
      <c r="I58" s="428"/>
      <c r="J58" s="428"/>
      <c r="K58" s="419"/>
      <c r="L58" s="419"/>
      <c r="M58" s="428"/>
      <c r="N58" s="428"/>
      <c r="O58" s="428"/>
      <c r="P58" s="429"/>
      <c r="Q58" s="245"/>
      <c r="R58" s="423"/>
      <c r="S58" s="424"/>
      <c r="T58" s="254"/>
      <c r="U58" s="255"/>
      <c r="V58" s="254"/>
      <c r="W58" s="249"/>
      <c r="X58" s="249"/>
      <c r="Y58" s="249"/>
      <c r="Z58" s="371"/>
      <c r="AA58" s="250"/>
      <c r="AB58" s="250"/>
      <c r="AC58" s="250"/>
      <c r="AD58" s="429"/>
      <c r="AE58" s="42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c r="BM58" s="149"/>
      <c r="BN58" s="149"/>
      <c r="BO58" s="149"/>
      <c r="BP58" s="149"/>
      <c r="BQ58" s="149"/>
      <c r="BR58" s="149"/>
      <c r="BS58" s="149"/>
      <c r="BT58" s="149"/>
      <c r="BU58" s="149"/>
      <c r="BV58" s="149"/>
    </row>
    <row r="59" spans="1:74" s="92" customFormat="1" x14ac:dyDescent="0.2">
      <c r="A59" s="252"/>
      <c r="B59" s="264"/>
      <c r="C59" s="253"/>
      <c r="D59" s="248"/>
      <c r="E59" s="248"/>
      <c r="F59" s="418" t="str">
        <f t="shared" si="0"/>
        <v/>
      </c>
      <c r="G59" s="247"/>
      <c r="H59" s="418"/>
      <c r="I59" s="248"/>
      <c r="J59" s="248"/>
      <c r="K59" s="419"/>
      <c r="L59" s="419"/>
      <c r="M59" s="430"/>
      <c r="N59" s="430"/>
      <c r="O59" s="430"/>
      <c r="P59" s="421"/>
      <c r="Q59" s="245"/>
      <c r="R59" s="423"/>
      <c r="S59" s="424"/>
      <c r="T59" s="254"/>
      <c r="U59" s="255"/>
      <c r="V59" s="254"/>
      <c r="W59" s="249"/>
      <c r="X59" s="249"/>
      <c r="Y59" s="249"/>
      <c r="Z59" s="371"/>
      <c r="AA59" s="249"/>
      <c r="AB59" s="249"/>
      <c r="AC59" s="249"/>
      <c r="AD59" s="421"/>
      <c r="AE59" s="421"/>
    </row>
    <row r="60" spans="1:74" s="92" customFormat="1" x14ac:dyDescent="0.2">
      <c r="A60" s="252"/>
      <c r="B60" s="264"/>
      <c r="C60" s="253"/>
      <c r="D60" s="248"/>
      <c r="E60" s="248"/>
      <c r="F60" s="418" t="str">
        <f t="shared" si="0"/>
        <v/>
      </c>
      <c r="G60" s="247"/>
      <c r="H60" s="418"/>
      <c r="I60" s="248"/>
      <c r="J60" s="248"/>
      <c r="K60" s="419"/>
      <c r="L60" s="419"/>
      <c r="M60" s="430"/>
      <c r="N60" s="430"/>
      <c r="O60" s="430"/>
      <c r="P60" s="429"/>
      <c r="Q60" s="245"/>
      <c r="R60" s="423"/>
      <c r="S60" s="424"/>
      <c r="T60" s="254"/>
      <c r="U60" s="255"/>
      <c r="V60" s="254"/>
      <c r="W60" s="249"/>
      <c r="X60" s="249"/>
      <c r="Y60" s="249"/>
      <c r="Z60" s="371"/>
      <c r="AA60" s="250"/>
      <c r="AB60" s="250"/>
      <c r="AC60" s="250"/>
      <c r="AD60" s="429"/>
      <c r="AE60" s="42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row>
    <row r="61" spans="1:74" s="92" customFormat="1" x14ac:dyDescent="0.2">
      <c r="A61" s="252"/>
      <c r="B61" s="264"/>
      <c r="C61" s="253"/>
      <c r="D61" s="248"/>
      <c r="E61" s="248"/>
      <c r="F61" s="418" t="str">
        <f t="shared" si="0"/>
        <v/>
      </c>
      <c r="G61" s="247"/>
      <c r="H61" s="418"/>
      <c r="I61" s="248"/>
      <c r="J61" s="248"/>
      <c r="K61" s="419"/>
      <c r="L61" s="419"/>
      <c r="M61" s="430"/>
      <c r="N61" s="430"/>
      <c r="O61" s="430"/>
      <c r="P61" s="421"/>
      <c r="Q61" s="245"/>
      <c r="R61" s="423"/>
      <c r="S61" s="424"/>
      <c r="T61" s="254"/>
      <c r="U61" s="255"/>
      <c r="V61" s="254"/>
      <c r="W61" s="249"/>
      <c r="X61" s="249"/>
      <c r="Y61" s="249"/>
      <c r="Z61" s="371"/>
      <c r="AA61" s="249"/>
      <c r="AB61" s="249"/>
      <c r="AC61" s="249"/>
      <c r="AD61" s="421"/>
      <c r="AE61" s="421"/>
    </row>
    <row r="62" spans="1:74" s="92" customFormat="1" x14ac:dyDescent="0.2">
      <c r="A62" s="252"/>
      <c r="B62" s="264"/>
      <c r="C62" s="253"/>
      <c r="D62" s="248"/>
      <c r="E62" s="248"/>
      <c r="F62" s="418" t="str">
        <f t="shared" si="0"/>
        <v/>
      </c>
      <c r="G62" s="247"/>
      <c r="H62" s="418"/>
      <c r="I62" s="248"/>
      <c r="J62" s="248"/>
      <c r="K62" s="419"/>
      <c r="L62" s="419"/>
      <c r="M62" s="430"/>
      <c r="N62" s="430"/>
      <c r="O62" s="430"/>
      <c r="P62" s="429"/>
      <c r="Q62" s="245"/>
      <c r="R62" s="423"/>
      <c r="S62" s="424"/>
      <c r="T62" s="254"/>
      <c r="U62" s="255"/>
      <c r="V62" s="254"/>
      <c r="W62" s="249"/>
      <c r="X62" s="249"/>
      <c r="Y62" s="249"/>
      <c r="Z62" s="371"/>
      <c r="AA62" s="250"/>
      <c r="AB62" s="250"/>
      <c r="AC62" s="250"/>
      <c r="AD62" s="429"/>
      <c r="AE62" s="429"/>
      <c r="AF62" s="149"/>
      <c r="AG62" s="149"/>
      <c r="AH62" s="149"/>
      <c r="AI62" s="149"/>
      <c r="AJ62" s="149"/>
      <c r="AK62" s="149"/>
      <c r="AL62" s="149"/>
      <c r="AM62" s="149"/>
      <c r="AN62" s="149"/>
      <c r="AO62" s="149"/>
      <c r="AP62" s="149"/>
      <c r="AQ62" s="149"/>
      <c r="AR62" s="149"/>
      <c r="AS62" s="149"/>
      <c r="AT62" s="149"/>
      <c r="AU62" s="149"/>
      <c r="AV62" s="149"/>
      <c r="AW62" s="149"/>
      <c r="AX62" s="149"/>
      <c r="AY62" s="149"/>
      <c r="AZ62" s="149"/>
      <c r="BA62" s="149"/>
      <c r="BB62" s="149"/>
      <c r="BC62" s="149"/>
      <c r="BD62" s="149"/>
      <c r="BE62" s="149"/>
      <c r="BF62" s="149"/>
      <c r="BG62" s="149"/>
      <c r="BH62" s="149"/>
      <c r="BI62" s="149"/>
      <c r="BJ62" s="149"/>
      <c r="BK62" s="149"/>
      <c r="BL62" s="149"/>
      <c r="BM62" s="149"/>
      <c r="BN62" s="149"/>
      <c r="BO62" s="149"/>
      <c r="BP62" s="149"/>
      <c r="BQ62" s="149"/>
      <c r="BR62" s="149"/>
      <c r="BS62" s="149"/>
      <c r="BT62" s="149"/>
      <c r="BU62" s="149"/>
      <c r="BV62" s="149"/>
    </row>
    <row r="63" spans="1:74" s="92" customFormat="1" x14ac:dyDescent="0.2">
      <c r="A63" s="252"/>
      <c r="B63" s="431"/>
      <c r="C63" s="432"/>
      <c r="D63" s="248"/>
      <c r="E63" s="248"/>
      <c r="F63" s="418" t="str">
        <f t="shared" si="0"/>
        <v/>
      </c>
      <c r="G63" s="247"/>
      <c r="H63" s="418"/>
      <c r="I63" s="248"/>
      <c r="J63" s="248"/>
      <c r="K63" s="419"/>
      <c r="L63" s="419"/>
      <c r="M63" s="430"/>
      <c r="N63" s="430"/>
      <c r="O63" s="430"/>
      <c r="P63" s="429"/>
      <c r="Q63" s="245"/>
      <c r="R63" s="423"/>
      <c r="S63" s="424"/>
      <c r="T63" s="254"/>
      <c r="U63" s="255"/>
      <c r="V63" s="254"/>
      <c r="W63" s="249"/>
      <c r="X63" s="249"/>
      <c r="Y63" s="249"/>
      <c r="Z63" s="371"/>
      <c r="AA63" s="250"/>
      <c r="AB63" s="250"/>
      <c r="AC63" s="250"/>
      <c r="AD63" s="429"/>
      <c r="AE63" s="429"/>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row>
    <row r="64" spans="1:74" s="92" customFormat="1" x14ac:dyDescent="0.2">
      <c r="A64" s="252"/>
      <c r="B64" s="264"/>
      <c r="C64" s="253"/>
      <c r="D64" s="248"/>
      <c r="E64" s="248"/>
      <c r="F64" s="418" t="str">
        <f t="shared" si="0"/>
        <v/>
      </c>
      <c r="G64" s="247"/>
      <c r="H64" s="418"/>
      <c r="I64" s="248"/>
      <c r="J64" s="248"/>
      <c r="K64" s="419"/>
      <c r="L64" s="419"/>
      <c r="M64" s="430"/>
      <c r="N64" s="430"/>
      <c r="O64" s="430"/>
      <c r="P64" s="429"/>
      <c r="Q64" s="245"/>
      <c r="R64" s="423"/>
      <c r="S64" s="424"/>
      <c r="T64" s="254"/>
      <c r="U64" s="255"/>
      <c r="V64" s="254"/>
      <c r="W64" s="249"/>
      <c r="X64" s="249"/>
      <c r="Y64" s="249"/>
      <c r="Z64" s="371"/>
      <c r="AA64" s="250"/>
      <c r="AB64" s="250"/>
      <c r="AC64" s="250"/>
      <c r="AD64" s="429"/>
      <c r="AE64" s="42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49"/>
      <c r="BC64" s="149"/>
      <c r="BD64" s="149"/>
      <c r="BE64" s="149"/>
      <c r="BF64" s="149"/>
      <c r="BG64" s="149"/>
      <c r="BH64" s="149"/>
      <c r="BI64" s="149"/>
      <c r="BJ64" s="149"/>
      <c r="BK64" s="149"/>
      <c r="BL64" s="149"/>
      <c r="BM64" s="149"/>
      <c r="BN64" s="149"/>
      <c r="BO64" s="149"/>
      <c r="BP64" s="149"/>
      <c r="BQ64" s="149"/>
      <c r="BR64" s="149"/>
      <c r="BS64" s="149"/>
      <c r="BT64" s="149"/>
      <c r="BU64" s="149"/>
      <c r="BV64" s="149"/>
    </row>
    <row r="65" spans="1:74" s="92" customFormat="1" x14ac:dyDescent="0.2">
      <c r="A65" s="252"/>
      <c r="B65" s="264"/>
      <c r="C65" s="253"/>
      <c r="D65" s="248"/>
      <c r="E65" s="248"/>
      <c r="F65" s="418" t="str">
        <f t="shared" si="0"/>
        <v/>
      </c>
      <c r="G65" s="247"/>
      <c r="H65" s="418"/>
      <c r="I65" s="248"/>
      <c r="J65" s="248"/>
      <c r="K65" s="419"/>
      <c r="L65" s="419"/>
      <c r="M65" s="430"/>
      <c r="N65" s="430"/>
      <c r="O65" s="430"/>
      <c r="P65" s="429"/>
      <c r="Q65" s="245"/>
      <c r="R65" s="423"/>
      <c r="S65" s="424"/>
      <c r="T65" s="254"/>
      <c r="U65" s="255"/>
      <c r="V65" s="254"/>
      <c r="W65" s="249"/>
      <c r="X65" s="249"/>
      <c r="Y65" s="249"/>
      <c r="Z65" s="371"/>
      <c r="AA65" s="250"/>
      <c r="AB65" s="250"/>
      <c r="AC65" s="250"/>
      <c r="AD65" s="429"/>
      <c r="AE65" s="42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c r="BI65" s="149"/>
      <c r="BJ65" s="149"/>
      <c r="BK65" s="149"/>
      <c r="BL65" s="149"/>
      <c r="BM65" s="149"/>
      <c r="BN65" s="149"/>
      <c r="BO65" s="149"/>
      <c r="BP65" s="149"/>
      <c r="BQ65" s="149"/>
      <c r="BR65" s="149"/>
      <c r="BS65" s="149"/>
      <c r="BT65" s="149"/>
      <c r="BU65" s="149"/>
      <c r="BV65" s="149"/>
    </row>
    <row r="66" spans="1:74" s="92" customFormat="1" x14ac:dyDescent="0.2">
      <c r="A66" s="252"/>
      <c r="B66" s="264"/>
      <c r="C66" s="253"/>
      <c r="D66" s="248"/>
      <c r="E66" s="248"/>
      <c r="F66" s="418" t="str">
        <f t="shared" si="0"/>
        <v/>
      </c>
      <c r="G66" s="247"/>
      <c r="H66" s="418"/>
      <c r="I66" s="248"/>
      <c r="J66" s="248"/>
      <c r="K66" s="419"/>
      <c r="L66" s="419"/>
      <c r="M66" s="430"/>
      <c r="N66" s="430"/>
      <c r="O66" s="430"/>
      <c r="P66" s="429"/>
      <c r="Q66" s="245"/>
      <c r="R66" s="423"/>
      <c r="S66" s="424"/>
      <c r="T66" s="254"/>
      <c r="U66" s="255"/>
      <c r="V66" s="254"/>
      <c r="W66" s="249"/>
      <c r="X66" s="249"/>
      <c r="Y66" s="249"/>
      <c r="Z66" s="371"/>
      <c r="AA66" s="250"/>
      <c r="AB66" s="250"/>
      <c r="AC66" s="250"/>
      <c r="AD66" s="429"/>
      <c r="AE66" s="42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row>
    <row r="67" spans="1:74" s="92" customFormat="1" x14ac:dyDescent="0.2">
      <c r="A67" s="252"/>
      <c r="B67" s="264"/>
      <c r="C67" s="253"/>
      <c r="D67" s="248"/>
      <c r="E67" s="248"/>
      <c r="F67" s="418" t="str">
        <f t="shared" si="0"/>
        <v/>
      </c>
      <c r="G67" s="247"/>
      <c r="H67" s="418"/>
      <c r="I67" s="248"/>
      <c r="J67" s="248"/>
      <c r="K67" s="419"/>
      <c r="L67" s="419"/>
      <c r="M67" s="430"/>
      <c r="N67" s="430"/>
      <c r="O67" s="430"/>
      <c r="P67" s="429"/>
      <c r="Q67" s="245"/>
      <c r="R67" s="423"/>
      <c r="S67" s="424"/>
      <c r="T67" s="254"/>
      <c r="U67" s="255"/>
      <c r="V67" s="254"/>
      <c r="W67" s="249"/>
      <c r="X67" s="249"/>
      <c r="Y67" s="249"/>
      <c r="Z67" s="371"/>
      <c r="AA67" s="250"/>
      <c r="AB67" s="250"/>
      <c r="AC67" s="250"/>
      <c r="AD67" s="429"/>
      <c r="AE67" s="42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row>
    <row r="68" spans="1:74" s="92" customFormat="1" x14ac:dyDescent="0.2">
      <c r="A68" s="252"/>
      <c r="B68" s="264"/>
      <c r="C68" s="253"/>
      <c r="D68" s="248"/>
      <c r="E68" s="248"/>
      <c r="F68" s="418" t="str">
        <f t="shared" si="0"/>
        <v/>
      </c>
      <c r="G68" s="247"/>
      <c r="H68" s="418"/>
      <c r="I68" s="248"/>
      <c r="J68" s="248"/>
      <c r="K68" s="419"/>
      <c r="L68" s="419"/>
      <c r="M68" s="430"/>
      <c r="N68" s="430"/>
      <c r="O68" s="430"/>
      <c r="P68" s="429"/>
      <c r="Q68" s="245"/>
      <c r="R68" s="423"/>
      <c r="S68" s="424"/>
      <c r="T68" s="254"/>
      <c r="U68" s="255"/>
      <c r="V68" s="254"/>
      <c r="W68" s="249"/>
      <c r="X68" s="249"/>
      <c r="Y68" s="249"/>
      <c r="Z68" s="371"/>
      <c r="AA68" s="250"/>
      <c r="AB68" s="250"/>
      <c r="AC68" s="250"/>
      <c r="AD68" s="429"/>
      <c r="AE68" s="42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row>
    <row r="69" spans="1:74" s="92" customFormat="1" x14ac:dyDescent="0.2">
      <c r="A69" s="252"/>
      <c r="B69" s="264"/>
      <c r="C69" s="253"/>
      <c r="D69" s="248"/>
      <c r="E69" s="248"/>
      <c r="F69" s="418" t="str">
        <f t="shared" si="0"/>
        <v/>
      </c>
      <c r="G69" s="247"/>
      <c r="H69" s="418"/>
      <c r="I69" s="248"/>
      <c r="J69" s="248"/>
      <c r="K69" s="419"/>
      <c r="L69" s="419"/>
      <c r="M69" s="430"/>
      <c r="N69" s="430"/>
      <c r="O69" s="430"/>
      <c r="P69" s="429"/>
      <c r="Q69" s="245"/>
      <c r="R69" s="423"/>
      <c r="S69" s="424"/>
      <c r="T69" s="254"/>
      <c r="U69" s="255"/>
      <c r="V69" s="254"/>
      <c r="W69" s="249"/>
      <c r="X69" s="249"/>
      <c r="Y69" s="249"/>
      <c r="Z69" s="371"/>
      <c r="AA69" s="250"/>
      <c r="AB69" s="250"/>
      <c r="AC69" s="250"/>
      <c r="AD69" s="429"/>
      <c r="AE69" s="42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row>
    <row r="70" spans="1:74" s="92" customFormat="1" x14ac:dyDescent="0.2">
      <c r="A70" s="252"/>
      <c r="B70" s="264"/>
      <c r="C70" s="253"/>
      <c r="D70" s="248"/>
      <c r="E70" s="248"/>
      <c r="F70" s="418" t="str">
        <f t="shared" si="0"/>
        <v/>
      </c>
      <c r="G70" s="247"/>
      <c r="H70" s="418"/>
      <c r="I70" s="248"/>
      <c r="J70" s="248"/>
      <c r="K70" s="419"/>
      <c r="L70" s="419"/>
      <c r="M70" s="430"/>
      <c r="N70" s="430"/>
      <c r="O70" s="430"/>
      <c r="P70" s="421"/>
      <c r="Q70" s="245"/>
      <c r="R70" s="423"/>
      <c r="S70" s="424"/>
      <c r="T70" s="254"/>
      <c r="U70" s="255"/>
      <c r="V70" s="254"/>
      <c r="W70" s="249"/>
      <c r="X70" s="249"/>
      <c r="Y70" s="249"/>
      <c r="Z70" s="371"/>
      <c r="AA70" s="249"/>
      <c r="AB70" s="249"/>
      <c r="AC70" s="249"/>
      <c r="AD70" s="421"/>
      <c r="AE70" s="421"/>
    </row>
    <row r="71" spans="1:74" s="92" customFormat="1" x14ac:dyDescent="0.2">
      <c r="A71" s="252"/>
      <c r="B71" s="264"/>
      <c r="C71" s="253"/>
      <c r="D71" s="248"/>
      <c r="E71" s="248"/>
      <c r="F71" s="418" t="str">
        <f t="shared" si="0"/>
        <v/>
      </c>
      <c r="G71" s="247"/>
      <c r="H71" s="418"/>
      <c r="I71" s="248"/>
      <c r="J71" s="248"/>
      <c r="K71" s="419"/>
      <c r="L71" s="419"/>
      <c r="M71" s="430"/>
      <c r="N71" s="430"/>
      <c r="O71" s="430"/>
      <c r="P71" s="421"/>
      <c r="Q71" s="245"/>
      <c r="R71" s="423"/>
      <c r="S71" s="424"/>
      <c r="T71" s="254"/>
      <c r="U71" s="255"/>
      <c r="V71" s="254"/>
      <c r="W71" s="249"/>
      <c r="X71" s="249"/>
      <c r="Y71" s="249"/>
      <c r="Z71" s="371"/>
      <c r="AA71" s="249"/>
      <c r="AB71" s="249"/>
      <c r="AC71" s="249"/>
      <c r="AD71" s="421"/>
      <c r="AE71" s="421"/>
    </row>
    <row r="72" spans="1:74" s="92" customFormat="1" x14ac:dyDescent="0.2">
      <c r="A72" s="252"/>
      <c r="B72" s="264"/>
      <c r="C72" s="253"/>
      <c r="D72" s="248"/>
      <c r="E72" s="248"/>
      <c r="F72" s="418" t="str">
        <f t="shared" si="0"/>
        <v/>
      </c>
      <c r="G72" s="247"/>
      <c r="H72" s="418"/>
      <c r="I72" s="248"/>
      <c r="J72" s="248"/>
      <c r="K72" s="419"/>
      <c r="L72" s="419"/>
      <c r="M72" s="430"/>
      <c r="N72" s="430"/>
      <c r="O72" s="430"/>
      <c r="P72" s="429"/>
      <c r="Q72" s="245"/>
      <c r="R72" s="423"/>
      <c r="S72" s="424"/>
      <c r="T72" s="254"/>
      <c r="U72" s="255"/>
      <c r="V72" s="254"/>
      <c r="W72" s="249"/>
      <c r="X72" s="249"/>
      <c r="Y72" s="249"/>
      <c r="Z72" s="371"/>
      <c r="AA72" s="250"/>
      <c r="AB72" s="250"/>
      <c r="AC72" s="250"/>
      <c r="AD72" s="429"/>
      <c r="AE72" s="42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row>
    <row r="73" spans="1:74" s="92" customFormat="1" x14ac:dyDescent="0.2">
      <c r="A73" s="252"/>
      <c r="B73" s="264"/>
      <c r="C73" s="253"/>
      <c r="D73" s="248"/>
      <c r="E73" s="248"/>
      <c r="F73" s="418" t="str">
        <f t="shared" si="0"/>
        <v/>
      </c>
      <c r="G73" s="247"/>
      <c r="H73" s="418"/>
      <c r="I73" s="248"/>
      <c r="J73" s="248"/>
      <c r="K73" s="419"/>
      <c r="L73" s="419"/>
      <c r="M73" s="430"/>
      <c r="N73" s="430"/>
      <c r="O73" s="430"/>
      <c r="P73" s="421"/>
      <c r="Q73" s="245"/>
      <c r="R73" s="423"/>
      <c r="S73" s="424"/>
      <c r="T73" s="254"/>
      <c r="U73" s="255"/>
      <c r="V73" s="254"/>
      <c r="W73" s="249"/>
      <c r="X73" s="249"/>
      <c r="Y73" s="249"/>
      <c r="Z73" s="371"/>
      <c r="AA73" s="249"/>
      <c r="AB73" s="249"/>
      <c r="AC73" s="249"/>
      <c r="AD73" s="421"/>
      <c r="AE73" s="421"/>
    </row>
    <row r="74" spans="1:74" s="92" customFormat="1" x14ac:dyDescent="0.2">
      <c r="A74" s="252"/>
      <c r="B74" s="264"/>
      <c r="C74" s="253"/>
      <c r="D74" s="248"/>
      <c r="E74" s="248"/>
      <c r="F74" s="418" t="str">
        <f t="shared" si="0"/>
        <v/>
      </c>
      <c r="G74" s="247"/>
      <c r="H74" s="418"/>
      <c r="I74" s="248"/>
      <c r="J74" s="248"/>
      <c r="K74" s="419"/>
      <c r="L74" s="419"/>
      <c r="M74" s="430"/>
      <c r="N74" s="430"/>
      <c r="O74" s="430"/>
      <c r="P74" s="421"/>
      <c r="Q74" s="245"/>
      <c r="R74" s="423"/>
      <c r="S74" s="424"/>
      <c r="T74" s="254"/>
      <c r="U74" s="255"/>
      <c r="V74" s="254"/>
      <c r="W74" s="249"/>
      <c r="X74" s="249"/>
      <c r="Y74" s="249"/>
      <c r="Z74" s="371"/>
      <c r="AA74" s="249"/>
      <c r="AB74" s="249"/>
      <c r="AC74" s="249"/>
      <c r="AD74" s="421"/>
      <c r="AE74" s="421"/>
    </row>
    <row r="75" spans="1:74" s="92" customFormat="1" x14ac:dyDescent="0.2">
      <c r="A75" s="252"/>
      <c r="B75" s="264"/>
      <c r="C75" s="253"/>
      <c r="D75" s="248"/>
      <c r="E75" s="248"/>
      <c r="F75" s="418" t="str">
        <f t="shared" si="0"/>
        <v/>
      </c>
      <c r="G75" s="247"/>
      <c r="H75" s="418"/>
      <c r="I75" s="248"/>
      <c r="J75" s="248"/>
      <c r="K75" s="419"/>
      <c r="L75" s="419"/>
      <c r="M75" s="430"/>
      <c r="N75" s="430"/>
      <c r="O75" s="430"/>
      <c r="P75" s="421"/>
      <c r="Q75" s="245"/>
      <c r="R75" s="423"/>
      <c r="S75" s="424"/>
      <c r="T75" s="254"/>
      <c r="U75" s="255"/>
      <c r="V75" s="254"/>
      <c r="W75" s="249"/>
      <c r="X75" s="249"/>
      <c r="Y75" s="249"/>
      <c r="Z75" s="371"/>
      <c r="AA75" s="249"/>
      <c r="AB75" s="249"/>
      <c r="AC75" s="249"/>
      <c r="AD75" s="421"/>
      <c r="AE75" s="421"/>
    </row>
    <row r="76" spans="1:74" s="92" customFormat="1" x14ac:dyDescent="0.2">
      <c r="A76" s="252"/>
      <c r="B76" s="264"/>
      <c r="C76" s="253"/>
      <c r="D76" s="248"/>
      <c r="E76" s="248"/>
      <c r="F76" s="418" t="str">
        <f t="shared" si="0"/>
        <v/>
      </c>
      <c r="G76" s="247"/>
      <c r="H76" s="418"/>
      <c r="I76" s="248"/>
      <c r="J76" s="248"/>
      <c r="K76" s="419"/>
      <c r="L76" s="419"/>
      <c r="M76" s="430"/>
      <c r="N76" s="430"/>
      <c r="O76" s="430"/>
      <c r="P76" s="421"/>
      <c r="Q76" s="245"/>
      <c r="R76" s="423"/>
      <c r="S76" s="424"/>
      <c r="T76" s="254"/>
      <c r="U76" s="255"/>
      <c r="V76" s="254"/>
      <c r="W76" s="249"/>
      <c r="X76" s="249"/>
      <c r="Y76" s="249"/>
      <c r="Z76" s="371"/>
      <c r="AA76" s="249"/>
      <c r="AB76" s="249"/>
      <c r="AC76" s="249"/>
      <c r="AD76" s="421"/>
      <c r="AE76" s="421"/>
    </row>
    <row r="77" spans="1:74" s="92" customFormat="1" x14ac:dyDescent="0.2">
      <c r="A77" s="252"/>
      <c r="B77" s="264"/>
      <c r="C77" s="253"/>
      <c r="D77" s="248"/>
      <c r="E77" s="248"/>
      <c r="F77" s="418" t="str">
        <f t="shared" si="0"/>
        <v/>
      </c>
      <c r="G77" s="247"/>
      <c r="H77" s="418"/>
      <c r="I77" s="248"/>
      <c r="J77" s="248"/>
      <c r="K77" s="419"/>
      <c r="L77" s="419"/>
      <c r="M77" s="430"/>
      <c r="N77" s="430"/>
      <c r="O77" s="430"/>
      <c r="P77" s="421"/>
      <c r="Q77" s="245"/>
      <c r="R77" s="423"/>
      <c r="S77" s="424"/>
      <c r="T77" s="254"/>
      <c r="U77" s="255"/>
      <c r="V77" s="254"/>
      <c r="W77" s="249"/>
      <c r="X77" s="249"/>
      <c r="Y77" s="249"/>
      <c r="Z77" s="371"/>
      <c r="AA77" s="249"/>
      <c r="AB77" s="249"/>
      <c r="AC77" s="249"/>
      <c r="AD77" s="421"/>
      <c r="AE77" s="421"/>
    </row>
    <row r="78" spans="1:74" s="92" customFormat="1" x14ac:dyDescent="0.2">
      <c r="A78" s="252"/>
      <c r="B78" s="264"/>
      <c r="C78" s="253"/>
      <c r="D78" s="248"/>
      <c r="E78" s="248"/>
      <c r="F78" s="418" t="str">
        <f t="shared" si="0"/>
        <v/>
      </c>
      <c r="G78" s="247"/>
      <c r="H78" s="418"/>
      <c r="I78" s="248"/>
      <c r="J78" s="248"/>
      <c r="K78" s="419"/>
      <c r="L78" s="419"/>
      <c r="M78" s="430"/>
      <c r="N78" s="430"/>
      <c r="O78" s="430"/>
      <c r="P78" s="421"/>
      <c r="Q78" s="245"/>
      <c r="R78" s="423"/>
      <c r="S78" s="424"/>
      <c r="T78" s="254"/>
      <c r="U78" s="255"/>
      <c r="V78" s="254"/>
      <c r="W78" s="249"/>
      <c r="X78" s="249"/>
      <c r="Y78" s="249"/>
      <c r="Z78" s="371"/>
      <c r="AA78" s="249"/>
      <c r="AB78" s="249"/>
      <c r="AC78" s="249"/>
      <c r="AD78" s="421"/>
      <c r="AE78" s="421"/>
    </row>
    <row r="79" spans="1:74" s="92" customFormat="1" x14ac:dyDescent="0.2">
      <c r="A79" s="252"/>
      <c r="B79" s="264"/>
      <c r="C79" s="253"/>
      <c r="D79" s="248"/>
      <c r="E79" s="248"/>
      <c r="F79" s="418" t="str">
        <f t="shared" si="0"/>
        <v/>
      </c>
      <c r="G79" s="247"/>
      <c r="H79" s="418"/>
      <c r="I79" s="248"/>
      <c r="J79" s="248"/>
      <c r="K79" s="419"/>
      <c r="L79" s="419"/>
      <c r="M79" s="430"/>
      <c r="N79" s="430"/>
      <c r="O79" s="430"/>
      <c r="P79" s="421"/>
      <c r="Q79" s="245"/>
      <c r="R79" s="423"/>
      <c r="S79" s="424"/>
      <c r="T79" s="254"/>
      <c r="U79" s="255"/>
      <c r="V79" s="254"/>
      <c r="W79" s="249"/>
      <c r="X79" s="249"/>
      <c r="Y79" s="249"/>
      <c r="Z79" s="371"/>
      <c r="AA79" s="249"/>
      <c r="AB79" s="249"/>
      <c r="AC79" s="249"/>
      <c r="AD79" s="421"/>
      <c r="AE79" s="421"/>
    </row>
    <row r="80" spans="1:74" s="92" customFormat="1" x14ac:dyDescent="0.2">
      <c r="A80" s="252"/>
      <c r="B80" s="264"/>
      <c r="C80" s="253"/>
      <c r="D80" s="248"/>
      <c r="E80" s="248"/>
      <c r="F80" s="418" t="str">
        <f t="shared" si="0"/>
        <v/>
      </c>
      <c r="G80" s="247"/>
      <c r="H80" s="418"/>
      <c r="I80" s="248"/>
      <c r="J80" s="248"/>
      <c r="K80" s="419"/>
      <c r="L80" s="419"/>
      <c r="M80" s="430"/>
      <c r="N80" s="430"/>
      <c r="O80" s="430"/>
      <c r="P80" s="421"/>
      <c r="Q80" s="245"/>
      <c r="R80" s="423"/>
      <c r="S80" s="424"/>
      <c r="T80" s="254"/>
      <c r="U80" s="255"/>
      <c r="V80" s="254"/>
      <c r="W80" s="249"/>
      <c r="X80" s="249"/>
      <c r="Y80" s="249"/>
      <c r="Z80" s="371"/>
      <c r="AA80" s="249"/>
      <c r="AB80" s="249"/>
      <c r="AC80" s="249"/>
      <c r="AD80" s="421"/>
      <c r="AE80" s="421"/>
    </row>
    <row r="81" spans="1:31" s="92" customFormat="1" x14ac:dyDescent="0.2">
      <c r="A81" s="252"/>
      <c r="B81" s="264"/>
      <c r="C81" s="253"/>
      <c r="D81" s="248"/>
      <c r="E81" s="248"/>
      <c r="F81" s="418" t="str">
        <f t="shared" si="0"/>
        <v/>
      </c>
      <c r="G81" s="247"/>
      <c r="H81" s="418"/>
      <c r="I81" s="248"/>
      <c r="J81" s="248"/>
      <c r="K81" s="419"/>
      <c r="L81" s="419"/>
      <c r="M81" s="430"/>
      <c r="N81" s="430"/>
      <c r="O81" s="430"/>
      <c r="P81" s="421"/>
      <c r="Q81" s="245"/>
      <c r="R81" s="423"/>
      <c r="S81" s="424"/>
      <c r="T81" s="254"/>
      <c r="U81" s="255"/>
      <c r="V81" s="254"/>
      <c r="W81" s="249"/>
      <c r="X81" s="249"/>
      <c r="Y81" s="249"/>
      <c r="Z81" s="371"/>
      <c r="AA81" s="249"/>
      <c r="AB81" s="249"/>
      <c r="AC81" s="249"/>
      <c r="AD81" s="421"/>
      <c r="AE81" s="421"/>
    </row>
    <row r="82" spans="1:31" s="92" customFormat="1" x14ac:dyDescent="0.2">
      <c r="A82" s="252"/>
      <c r="B82" s="264"/>
      <c r="C82" s="253"/>
      <c r="D82" s="248"/>
      <c r="E82" s="248"/>
      <c r="F82" s="418" t="str">
        <f t="shared" si="0"/>
        <v/>
      </c>
      <c r="G82" s="247"/>
      <c r="H82" s="418"/>
      <c r="I82" s="248"/>
      <c r="J82" s="248"/>
      <c r="K82" s="419"/>
      <c r="L82" s="419"/>
      <c r="M82" s="430"/>
      <c r="N82" s="430"/>
      <c r="O82" s="430"/>
      <c r="P82" s="421"/>
      <c r="Q82" s="245"/>
      <c r="R82" s="423"/>
      <c r="S82" s="424"/>
      <c r="T82" s="254"/>
      <c r="U82" s="255"/>
      <c r="V82" s="254"/>
      <c r="W82" s="249"/>
      <c r="X82" s="249"/>
      <c r="Y82" s="249"/>
      <c r="Z82" s="371"/>
      <c r="AA82" s="249"/>
      <c r="AB82" s="249"/>
      <c r="AC82" s="249"/>
      <c r="AD82" s="421"/>
      <c r="AE82" s="421"/>
    </row>
    <row r="83" spans="1:31" s="92" customFormat="1" x14ac:dyDescent="0.2">
      <c r="A83" s="252"/>
      <c r="B83" s="264"/>
      <c r="C83" s="253"/>
      <c r="D83" s="248"/>
      <c r="E83" s="248"/>
      <c r="F83" s="418" t="str">
        <f t="shared" ref="F83:F104" si="5">IF(B83="","",F82+1)</f>
        <v/>
      </c>
      <c r="G83" s="247"/>
      <c r="H83" s="418"/>
      <c r="I83" s="248"/>
      <c r="J83" s="248"/>
      <c r="K83" s="419"/>
      <c r="L83" s="419"/>
      <c r="M83" s="430"/>
      <c r="N83" s="430"/>
      <c r="O83" s="430"/>
      <c r="P83" s="421"/>
      <c r="Q83" s="245"/>
      <c r="R83" s="423"/>
      <c r="S83" s="424"/>
      <c r="T83" s="254"/>
      <c r="U83" s="255"/>
      <c r="V83" s="254"/>
      <c r="W83" s="249"/>
      <c r="X83" s="249"/>
      <c r="Y83" s="249"/>
      <c r="Z83" s="371"/>
      <c r="AA83" s="249"/>
      <c r="AB83" s="249"/>
      <c r="AC83" s="249"/>
      <c r="AD83" s="421"/>
      <c r="AE83" s="421"/>
    </row>
    <row r="84" spans="1:31" s="92" customFormat="1" x14ac:dyDescent="0.2">
      <c r="A84" s="252"/>
      <c r="B84" s="264"/>
      <c r="C84" s="253"/>
      <c r="D84" s="248"/>
      <c r="E84" s="248"/>
      <c r="F84" s="418" t="str">
        <f t="shared" si="5"/>
        <v/>
      </c>
      <c r="G84" s="247"/>
      <c r="H84" s="418"/>
      <c r="I84" s="248"/>
      <c r="J84" s="248"/>
      <c r="K84" s="419"/>
      <c r="L84" s="419"/>
      <c r="M84" s="430"/>
      <c r="N84" s="430"/>
      <c r="O84" s="430"/>
      <c r="P84" s="421"/>
      <c r="Q84" s="245"/>
      <c r="R84" s="423"/>
      <c r="S84" s="424"/>
      <c r="T84" s="254"/>
      <c r="U84" s="255"/>
      <c r="V84" s="254"/>
      <c r="W84" s="249"/>
      <c r="X84" s="249"/>
      <c r="Y84" s="249"/>
      <c r="Z84" s="371"/>
      <c r="AA84" s="249"/>
      <c r="AB84" s="249"/>
      <c r="AC84" s="249"/>
      <c r="AD84" s="421"/>
      <c r="AE84" s="421"/>
    </row>
    <row r="85" spans="1:31" s="92" customFormat="1" x14ac:dyDescent="0.2">
      <c r="A85" s="252"/>
      <c r="B85" s="264"/>
      <c r="C85" s="253"/>
      <c r="D85" s="248"/>
      <c r="E85" s="248"/>
      <c r="F85" s="418" t="str">
        <f t="shared" si="5"/>
        <v/>
      </c>
      <c r="G85" s="247"/>
      <c r="H85" s="418"/>
      <c r="I85" s="248"/>
      <c r="J85" s="248"/>
      <c r="K85" s="419"/>
      <c r="L85" s="419"/>
      <c r="M85" s="430"/>
      <c r="N85" s="430"/>
      <c r="O85" s="430"/>
      <c r="P85" s="421"/>
      <c r="Q85" s="245"/>
      <c r="R85" s="423"/>
      <c r="S85" s="424"/>
      <c r="T85" s="254"/>
      <c r="U85" s="255"/>
      <c r="V85" s="254"/>
      <c r="W85" s="249"/>
      <c r="X85" s="249"/>
      <c r="Y85" s="249"/>
      <c r="Z85" s="371"/>
      <c r="AA85" s="249"/>
      <c r="AB85" s="249"/>
      <c r="AC85" s="249"/>
      <c r="AD85" s="421"/>
      <c r="AE85" s="421"/>
    </row>
    <row r="86" spans="1:31" s="92" customFormat="1" x14ac:dyDescent="0.2">
      <c r="A86" s="252"/>
      <c r="B86" s="264"/>
      <c r="C86" s="253"/>
      <c r="D86" s="248"/>
      <c r="E86" s="248"/>
      <c r="F86" s="418" t="str">
        <f t="shared" si="5"/>
        <v/>
      </c>
      <c r="G86" s="247"/>
      <c r="H86" s="418"/>
      <c r="I86" s="248"/>
      <c r="J86" s="248"/>
      <c r="K86" s="419"/>
      <c r="L86" s="419"/>
      <c r="M86" s="430"/>
      <c r="N86" s="430"/>
      <c r="O86" s="430"/>
      <c r="P86" s="421"/>
      <c r="Q86" s="245"/>
      <c r="R86" s="423"/>
      <c r="S86" s="424"/>
      <c r="T86" s="254"/>
      <c r="U86" s="255"/>
      <c r="V86" s="254"/>
      <c r="W86" s="249"/>
      <c r="X86" s="249"/>
      <c r="Y86" s="249"/>
      <c r="Z86" s="371"/>
      <c r="AA86" s="249"/>
      <c r="AB86" s="249"/>
      <c r="AC86" s="249"/>
      <c r="AD86" s="421"/>
      <c r="AE86" s="421"/>
    </row>
    <row r="87" spans="1:31" s="92" customFormat="1" x14ac:dyDescent="0.2">
      <c r="A87" s="252"/>
      <c r="B87" s="264"/>
      <c r="C87" s="253"/>
      <c r="D87" s="248"/>
      <c r="E87" s="248"/>
      <c r="F87" s="418" t="str">
        <f t="shared" si="5"/>
        <v/>
      </c>
      <c r="G87" s="247"/>
      <c r="H87" s="418"/>
      <c r="I87" s="248"/>
      <c r="J87" s="248"/>
      <c r="K87" s="419"/>
      <c r="L87" s="419"/>
      <c r="M87" s="430"/>
      <c r="N87" s="430"/>
      <c r="O87" s="430"/>
      <c r="P87" s="421"/>
      <c r="Q87" s="245"/>
      <c r="R87" s="423"/>
      <c r="S87" s="424"/>
      <c r="T87" s="254"/>
      <c r="U87" s="255"/>
      <c r="V87" s="254"/>
      <c r="W87" s="249"/>
      <c r="X87" s="249"/>
      <c r="Y87" s="249"/>
      <c r="Z87" s="371"/>
      <c r="AA87" s="249"/>
      <c r="AB87" s="249"/>
      <c r="AC87" s="249"/>
      <c r="AD87" s="421"/>
      <c r="AE87" s="421"/>
    </row>
    <row r="88" spans="1:31" s="92" customFormat="1" x14ac:dyDescent="0.2">
      <c r="A88" s="252"/>
      <c r="B88" s="264"/>
      <c r="C88" s="253"/>
      <c r="D88" s="248"/>
      <c r="E88" s="248"/>
      <c r="F88" s="418" t="str">
        <f t="shared" si="5"/>
        <v/>
      </c>
      <c r="G88" s="247"/>
      <c r="H88" s="418"/>
      <c r="I88" s="248"/>
      <c r="J88" s="248"/>
      <c r="K88" s="419"/>
      <c r="L88" s="419"/>
      <c r="M88" s="430"/>
      <c r="N88" s="430"/>
      <c r="O88" s="430"/>
      <c r="P88" s="421"/>
      <c r="Q88" s="245"/>
      <c r="R88" s="423"/>
      <c r="S88" s="424"/>
      <c r="T88" s="254"/>
      <c r="U88" s="255"/>
      <c r="V88" s="254"/>
      <c r="W88" s="249"/>
      <c r="X88" s="249"/>
      <c r="Y88" s="249"/>
      <c r="Z88" s="371"/>
      <c r="AA88" s="249"/>
      <c r="AB88" s="249"/>
      <c r="AC88" s="249"/>
      <c r="AD88" s="421"/>
      <c r="AE88" s="421"/>
    </row>
    <row r="89" spans="1:31" s="92" customFormat="1" x14ac:dyDescent="0.2">
      <c r="A89" s="252"/>
      <c r="B89" s="264"/>
      <c r="C89" s="253"/>
      <c r="D89" s="248"/>
      <c r="E89" s="248"/>
      <c r="F89" s="418" t="str">
        <f t="shared" si="5"/>
        <v/>
      </c>
      <c r="G89" s="247"/>
      <c r="H89" s="418"/>
      <c r="I89" s="248"/>
      <c r="J89" s="248"/>
      <c r="K89" s="419"/>
      <c r="L89" s="419"/>
      <c r="M89" s="430"/>
      <c r="N89" s="430"/>
      <c r="O89" s="430"/>
      <c r="P89" s="421"/>
      <c r="Q89" s="245"/>
      <c r="R89" s="423"/>
      <c r="S89" s="424"/>
      <c r="T89" s="254"/>
      <c r="U89" s="255"/>
      <c r="V89" s="254"/>
      <c r="W89" s="249"/>
      <c r="X89" s="249"/>
      <c r="Y89" s="249"/>
      <c r="Z89" s="371"/>
      <c r="AA89" s="249"/>
      <c r="AB89" s="249"/>
      <c r="AC89" s="249"/>
      <c r="AD89" s="421"/>
      <c r="AE89" s="421"/>
    </row>
    <row r="90" spans="1:31" s="92" customFormat="1" x14ac:dyDescent="0.2">
      <c r="A90" s="252"/>
      <c r="B90" s="264"/>
      <c r="C90" s="253"/>
      <c r="D90" s="248"/>
      <c r="E90" s="248"/>
      <c r="F90" s="418" t="str">
        <f t="shared" si="5"/>
        <v/>
      </c>
      <c r="G90" s="247"/>
      <c r="H90" s="418"/>
      <c r="I90" s="248"/>
      <c r="J90" s="248"/>
      <c r="K90" s="419"/>
      <c r="L90" s="419"/>
      <c r="M90" s="430"/>
      <c r="N90" s="430"/>
      <c r="O90" s="430"/>
      <c r="P90" s="421"/>
      <c r="Q90" s="245"/>
      <c r="R90" s="423"/>
      <c r="S90" s="424"/>
      <c r="T90" s="254"/>
      <c r="U90" s="255"/>
      <c r="V90" s="254"/>
      <c r="W90" s="249"/>
      <c r="X90" s="249"/>
      <c r="Y90" s="249"/>
      <c r="Z90" s="371"/>
      <c r="AA90" s="249"/>
      <c r="AB90" s="249"/>
      <c r="AC90" s="249"/>
      <c r="AD90" s="421"/>
      <c r="AE90" s="421"/>
    </row>
    <row r="91" spans="1:31" s="92" customFormat="1" x14ac:dyDescent="0.2">
      <c r="A91" s="252"/>
      <c r="B91" s="264"/>
      <c r="C91" s="253"/>
      <c r="D91" s="248"/>
      <c r="E91" s="248"/>
      <c r="F91" s="418" t="str">
        <f t="shared" si="5"/>
        <v/>
      </c>
      <c r="G91" s="247"/>
      <c r="H91" s="418"/>
      <c r="I91" s="248"/>
      <c r="J91" s="248"/>
      <c r="K91" s="419"/>
      <c r="L91" s="419"/>
      <c r="M91" s="430"/>
      <c r="N91" s="430"/>
      <c r="O91" s="430"/>
      <c r="P91" s="421"/>
      <c r="Q91" s="245"/>
      <c r="R91" s="423"/>
      <c r="S91" s="424"/>
      <c r="T91" s="254"/>
      <c r="U91" s="255"/>
      <c r="V91" s="254"/>
      <c r="W91" s="249"/>
      <c r="X91" s="249"/>
      <c r="Y91" s="249"/>
      <c r="Z91" s="371"/>
      <c r="AA91" s="249"/>
      <c r="AB91" s="249"/>
      <c r="AC91" s="249"/>
      <c r="AD91" s="421"/>
      <c r="AE91" s="421"/>
    </row>
    <row r="92" spans="1:31" s="92" customFormat="1" x14ac:dyDescent="0.2">
      <c r="A92" s="252"/>
      <c r="B92" s="264"/>
      <c r="C92" s="253"/>
      <c r="D92" s="248"/>
      <c r="E92" s="248"/>
      <c r="F92" s="418" t="str">
        <f t="shared" si="5"/>
        <v/>
      </c>
      <c r="G92" s="247"/>
      <c r="H92" s="418"/>
      <c r="I92" s="248"/>
      <c r="J92" s="248"/>
      <c r="K92" s="419"/>
      <c r="L92" s="419"/>
      <c r="M92" s="430"/>
      <c r="N92" s="430"/>
      <c r="O92" s="430"/>
      <c r="P92" s="421"/>
      <c r="Q92" s="245"/>
      <c r="R92" s="423"/>
      <c r="S92" s="424"/>
      <c r="T92" s="254"/>
      <c r="U92" s="255"/>
      <c r="V92" s="254"/>
      <c r="W92" s="249"/>
      <c r="X92" s="249"/>
      <c r="Y92" s="249"/>
      <c r="Z92" s="371"/>
      <c r="AA92" s="249"/>
      <c r="AB92" s="249"/>
      <c r="AC92" s="249"/>
      <c r="AD92" s="421"/>
      <c r="AE92" s="421"/>
    </row>
    <row r="93" spans="1:31" s="92" customFormat="1" x14ac:dyDescent="0.2">
      <c r="A93" s="252"/>
      <c r="B93" s="264"/>
      <c r="C93" s="253"/>
      <c r="D93" s="248"/>
      <c r="E93" s="248"/>
      <c r="F93" s="418" t="str">
        <f t="shared" si="5"/>
        <v/>
      </c>
      <c r="G93" s="247"/>
      <c r="H93" s="418"/>
      <c r="I93" s="248"/>
      <c r="J93" s="248"/>
      <c r="K93" s="419"/>
      <c r="L93" s="419"/>
      <c r="M93" s="430"/>
      <c r="N93" s="430"/>
      <c r="O93" s="430"/>
      <c r="P93" s="421"/>
      <c r="Q93" s="245"/>
      <c r="R93" s="423"/>
      <c r="S93" s="424"/>
      <c r="T93" s="254"/>
      <c r="U93" s="255"/>
      <c r="V93" s="254"/>
      <c r="W93" s="249"/>
      <c r="X93" s="249"/>
      <c r="Y93" s="249"/>
      <c r="Z93" s="371"/>
      <c r="AA93" s="249"/>
      <c r="AB93" s="249"/>
      <c r="AC93" s="249"/>
      <c r="AD93" s="421"/>
      <c r="AE93" s="421"/>
    </row>
    <row r="94" spans="1:31" s="92" customFormat="1" x14ac:dyDescent="0.2">
      <c r="A94" s="252"/>
      <c r="B94" s="264"/>
      <c r="C94" s="253"/>
      <c r="D94" s="248"/>
      <c r="E94" s="248"/>
      <c r="F94" s="418" t="str">
        <f t="shared" si="5"/>
        <v/>
      </c>
      <c r="G94" s="247"/>
      <c r="H94" s="418"/>
      <c r="I94" s="248"/>
      <c r="J94" s="248"/>
      <c r="K94" s="419"/>
      <c r="L94" s="419"/>
      <c r="M94" s="430"/>
      <c r="N94" s="430"/>
      <c r="O94" s="430"/>
      <c r="P94" s="421"/>
      <c r="Q94" s="245"/>
      <c r="R94" s="423"/>
      <c r="S94" s="424"/>
      <c r="T94" s="254"/>
      <c r="U94" s="255"/>
      <c r="V94" s="254"/>
      <c r="W94" s="249"/>
      <c r="X94" s="249"/>
      <c r="Y94" s="249"/>
      <c r="Z94" s="371"/>
      <c r="AA94" s="249"/>
      <c r="AB94" s="249"/>
      <c r="AC94" s="249"/>
      <c r="AD94" s="421"/>
      <c r="AE94" s="421"/>
    </row>
    <row r="95" spans="1:31" s="92" customFormat="1" x14ac:dyDescent="0.2">
      <c r="A95" s="252"/>
      <c r="B95" s="264"/>
      <c r="C95" s="253"/>
      <c r="D95" s="248"/>
      <c r="E95" s="248"/>
      <c r="F95" s="418" t="str">
        <f t="shared" si="5"/>
        <v/>
      </c>
      <c r="G95" s="247"/>
      <c r="H95" s="418"/>
      <c r="I95" s="248"/>
      <c r="J95" s="248"/>
      <c r="K95" s="419"/>
      <c r="L95" s="419"/>
      <c r="M95" s="430"/>
      <c r="N95" s="430"/>
      <c r="O95" s="430"/>
      <c r="P95" s="421"/>
      <c r="Q95" s="245"/>
      <c r="R95" s="423"/>
      <c r="S95" s="424"/>
      <c r="T95" s="254"/>
      <c r="U95" s="255"/>
      <c r="V95" s="254"/>
      <c r="W95" s="249"/>
      <c r="X95" s="249"/>
      <c r="Y95" s="249"/>
      <c r="Z95" s="371"/>
      <c r="AA95" s="249"/>
      <c r="AB95" s="249"/>
      <c r="AC95" s="249"/>
      <c r="AD95" s="421"/>
      <c r="AE95" s="421"/>
    </row>
    <row r="96" spans="1:31" s="92" customFormat="1" x14ac:dyDescent="0.2">
      <c r="A96" s="252"/>
      <c r="B96" s="264"/>
      <c r="C96" s="253"/>
      <c r="D96" s="248"/>
      <c r="E96" s="248"/>
      <c r="F96" s="418" t="str">
        <f t="shared" si="5"/>
        <v/>
      </c>
      <c r="G96" s="247"/>
      <c r="H96" s="418"/>
      <c r="I96" s="248"/>
      <c r="J96" s="248"/>
      <c r="K96" s="419"/>
      <c r="L96" s="419"/>
      <c r="M96" s="430"/>
      <c r="N96" s="430"/>
      <c r="O96" s="430"/>
      <c r="P96" s="421"/>
      <c r="Q96" s="245"/>
      <c r="R96" s="423"/>
      <c r="S96" s="424"/>
      <c r="T96" s="254"/>
      <c r="U96" s="255"/>
      <c r="V96" s="254"/>
      <c r="W96" s="249"/>
      <c r="X96" s="249"/>
      <c r="Y96" s="249"/>
      <c r="Z96" s="371"/>
      <c r="AA96" s="249"/>
      <c r="AB96" s="249"/>
      <c r="AC96" s="249"/>
      <c r="AD96" s="421"/>
      <c r="AE96" s="421"/>
    </row>
    <row r="97" spans="1:31" s="92" customFormat="1" x14ac:dyDescent="0.2">
      <c r="A97" s="252"/>
      <c r="B97" s="264"/>
      <c r="C97" s="253"/>
      <c r="D97" s="248"/>
      <c r="E97" s="248"/>
      <c r="F97" s="418" t="str">
        <f t="shared" si="5"/>
        <v/>
      </c>
      <c r="G97" s="247"/>
      <c r="H97" s="418"/>
      <c r="I97" s="248"/>
      <c r="J97" s="248"/>
      <c r="K97" s="419"/>
      <c r="L97" s="419"/>
      <c r="M97" s="430"/>
      <c r="N97" s="430"/>
      <c r="O97" s="430"/>
      <c r="P97" s="421"/>
      <c r="Q97" s="245"/>
      <c r="R97" s="423"/>
      <c r="S97" s="424"/>
      <c r="T97" s="254"/>
      <c r="U97" s="255"/>
      <c r="V97" s="254"/>
      <c r="W97" s="249"/>
      <c r="X97" s="249"/>
      <c r="Y97" s="249"/>
      <c r="Z97" s="371"/>
      <c r="AA97" s="249"/>
      <c r="AB97" s="249"/>
      <c r="AC97" s="249"/>
      <c r="AD97" s="421"/>
      <c r="AE97" s="421"/>
    </row>
    <row r="98" spans="1:31" s="92" customFormat="1" x14ac:dyDescent="0.2">
      <c r="A98" s="252"/>
      <c r="B98" s="264"/>
      <c r="C98" s="253"/>
      <c r="D98" s="248"/>
      <c r="E98" s="248"/>
      <c r="F98" s="418" t="str">
        <f t="shared" si="5"/>
        <v/>
      </c>
      <c r="G98" s="247"/>
      <c r="H98" s="418"/>
      <c r="I98" s="248"/>
      <c r="J98" s="248"/>
      <c r="K98" s="419"/>
      <c r="L98" s="419"/>
      <c r="M98" s="430"/>
      <c r="N98" s="430"/>
      <c r="O98" s="430"/>
      <c r="P98" s="421"/>
      <c r="Q98" s="245"/>
      <c r="R98" s="423"/>
      <c r="S98" s="424"/>
      <c r="T98" s="254"/>
      <c r="U98" s="255"/>
      <c r="V98" s="254"/>
      <c r="W98" s="249"/>
      <c r="X98" s="249"/>
      <c r="Y98" s="249"/>
      <c r="Z98" s="371"/>
      <c r="AA98" s="249"/>
      <c r="AB98" s="249"/>
      <c r="AC98" s="249"/>
      <c r="AD98" s="421"/>
      <c r="AE98" s="421"/>
    </row>
    <row r="99" spans="1:31" s="92" customFormat="1" x14ac:dyDescent="0.2">
      <c r="A99" s="252"/>
      <c r="B99" s="264"/>
      <c r="C99" s="253"/>
      <c r="D99" s="248"/>
      <c r="E99" s="248"/>
      <c r="F99" s="418" t="str">
        <f t="shared" si="5"/>
        <v/>
      </c>
      <c r="G99" s="247"/>
      <c r="H99" s="418"/>
      <c r="I99" s="248"/>
      <c r="J99" s="248"/>
      <c r="K99" s="419"/>
      <c r="L99" s="419"/>
      <c r="M99" s="430"/>
      <c r="N99" s="430"/>
      <c r="O99" s="430"/>
      <c r="P99" s="421"/>
      <c r="Q99" s="245"/>
      <c r="R99" s="423"/>
      <c r="S99" s="424"/>
      <c r="T99" s="254"/>
      <c r="U99" s="255"/>
      <c r="V99" s="254"/>
      <c r="W99" s="249"/>
      <c r="X99" s="249"/>
      <c r="Y99" s="249"/>
      <c r="Z99" s="371"/>
      <c r="AA99" s="249"/>
      <c r="AB99" s="249"/>
      <c r="AC99" s="249"/>
      <c r="AD99" s="421"/>
      <c r="AE99" s="421"/>
    </row>
    <row r="100" spans="1:31" s="92" customFormat="1" x14ac:dyDescent="0.2">
      <c r="A100" s="252"/>
      <c r="B100" s="264"/>
      <c r="C100" s="253"/>
      <c r="D100" s="248"/>
      <c r="E100" s="248"/>
      <c r="F100" s="418" t="str">
        <f t="shared" si="5"/>
        <v/>
      </c>
      <c r="G100" s="247"/>
      <c r="H100" s="418"/>
      <c r="I100" s="248"/>
      <c r="J100" s="248"/>
      <c r="K100" s="419"/>
      <c r="L100" s="419"/>
      <c r="M100" s="430"/>
      <c r="N100" s="430"/>
      <c r="O100" s="430"/>
      <c r="P100" s="421"/>
      <c r="Q100" s="245"/>
      <c r="R100" s="423"/>
      <c r="S100" s="424"/>
      <c r="T100" s="254"/>
      <c r="U100" s="255"/>
      <c r="V100" s="254"/>
      <c r="W100" s="249"/>
      <c r="X100" s="249"/>
      <c r="Y100" s="249"/>
      <c r="Z100" s="371"/>
      <c r="AA100" s="249"/>
      <c r="AB100" s="249"/>
      <c r="AC100" s="249"/>
      <c r="AD100" s="421"/>
      <c r="AE100" s="421"/>
    </row>
    <row r="101" spans="1:31" s="92" customFormat="1" x14ac:dyDescent="0.2">
      <c r="A101" s="252"/>
      <c r="B101" s="264"/>
      <c r="C101" s="253"/>
      <c r="D101" s="248"/>
      <c r="E101" s="248"/>
      <c r="F101" s="418" t="str">
        <f t="shared" si="5"/>
        <v/>
      </c>
      <c r="G101" s="247"/>
      <c r="H101" s="418"/>
      <c r="I101" s="248"/>
      <c r="J101" s="248"/>
      <c r="K101" s="419"/>
      <c r="L101" s="419"/>
      <c r="M101" s="430"/>
      <c r="N101" s="430"/>
      <c r="O101" s="430"/>
      <c r="P101" s="421"/>
      <c r="Q101" s="245"/>
      <c r="R101" s="423"/>
      <c r="S101" s="424"/>
      <c r="T101" s="254"/>
      <c r="U101" s="255"/>
      <c r="V101" s="254"/>
      <c r="W101" s="249"/>
      <c r="X101" s="249"/>
      <c r="Y101" s="249"/>
      <c r="Z101" s="371"/>
      <c r="AA101" s="249"/>
      <c r="AB101" s="249"/>
      <c r="AC101" s="249"/>
      <c r="AD101" s="421"/>
      <c r="AE101" s="421"/>
    </row>
    <row r="102" spans="1:31" s="92" customFormat="1" x14ac:dyDescent="0.2">
      <c r="A102" s="252"/>
      <c r="B102" s="264"/>
      <c r="C102" s="253"/>
      <c r="D102" s="248"/>
      <c r="E102" s="248"/>
      <c r="F102" s="418" t="str">
        <f t="shared" si="5"/>
        <v/>
      </c>
      <c r="G102" s="247"/>
      <c r="H102" s="418"/>
      <c r="I102" s="248"/>
      <c r="J102" s="248"/>
      <c r="K102" s="419"/>
      <c r="L102" s="419"/>
      <c r="M102" s="430"/>
      <c r="N102" s="430"/>
      <c r="O102" s="430"/>
      <c r="P102" s="421"/>
      <c r="Q102" s="245"/>
      <c r="R102" s="423"/>
      <c r="S102" s="424"/>
      <c r="T102" s="254"/>
      <c r="U102" s="255"/>
      <c r="V102" s="254"/>
      <c r="W102" s="249"/>
      <c r="X102" s="249"/>
      <c r="Y102" s="249"/>
      <c r="Z102" s="371"/>
      <c r="AA102" s="249"/>
      <c r="AB102" s="249"/>
      <c r="AC102" s="249"/>
      <c r="AD102" s="421"/>
      <c r="AE102" s="421"/>
    </row>
    <row r="103" spans="1:31" s="92" customFormat="1" x14ac:dyDescent="0.2">
      <c r="A103" s="252"/>
      <c r="B103" s="264"/>
      <c r="C103" s="253"/>
      <c r="D103" s="248"/>
      <c r="E103" s="248"/>
      <c r="F103" s="418" t="str">
        <f t="shared" si="5"/>
        <v/>
      </c>
      <c r="G103" s="247"/>
      <c r="H103" s="418"/>
      <c r="I103" s="248"/>
      <c r="J103" s="248"/>
      <c r="K103" s="419"/>
      <c r="L103" s="419"/>
      <c r="M103" s="430"/>
      <c r="N103" s="430"/>
      <c r="O103" s="430"/>
      <c r="P103" s="421"/>
      <c r="Q103" s="245"/>
      <c r="R103" s="423"/>
      <c r="S103" s="424"/>
      <c r="T103" s="254"/>
      <c r="U103" s="255"/>
      <c r="V103" s="254"/>
      <c r="W103" s="249"/>
      <c r="X103" s="249"/>
      <c r="Y103" s="249"/>
      <c r="Z103" s="371"/>
      <c r="AA103" s="249"/>
      <c r="AB103" s="249"/>
      <c r="AC103" s="249"/>
      <c r="AD103" s="421"/>
      <c r="AE103" s="421"/>
    </row>
    <row r="104" spans="1:31" s="92" customFormat="1" x14ac:dyDescent="0.2">
      <c r="A104" s="252"/>
      <c r="B104" s="264"/>
      <c r="C104" s="253"/>
      <c r="D104" s="248"/>
      <c r="E104" s="248"/>
      <c r="F104" s="418" t="str">
        <f t="shared" si="5"/>
        <v/>
      </c>
      <c r="G104" s="247"/>
      <c r="H104" s="418"/>
      <c r="I104" s="248"/>
      <c r="J104" s="248"/>
      <c r="K104" s="419"/>
      <c r="L104" s="419"/>
      <c r="M104" s="430"/>
      <c r="N104" s="430"/>
      <c r="O104" s="430"/>
      <c r="P104" s="421"/>
      <c r="Q104" s="245"/>
      <c r="R104" s="423"/>
      <c r="S104" s="424"/>
      <c r="T104" s="254"/>
      <c r="U104" s="255"/>
      <c r="V104" s="254"/>
      <c r="W104" s="249"/>
      <c r="X104" s="249"/>
      <c r="Y104" s="249"/>
      <c r="Z104" s="371"/>
      <c r="AA104" s="249"/>
      <c r="AB104" s="249"/>
      <c r="AC104" s="249"/>
      <c r="AD104" s="421"/>
      <c r="AE104" s="421"/>
    </row>
    <row r="105" spans="1:31" x14ac:dyDescent="0.2">
      <c r="A105" s="134"/>
      <c r="B105" s="146"/>
      <c r="C105" s="143"/>
      <c r="D105" s="135"/>
      <c r="E105" s="135"/>
      <c r="F105" s="136" t="s">
        <v>55</v>
      </c>
      <c r="G105" s="137"/>
      <c r="H105" s="136"/>
      <c r="I105" s="135"/>
      <c r="J105" s="135"/>
      <c r="K105" s="138"/>
      <c r="L105" s="138"/>
      <c r="M105" s="144"/>
      <c r="N105" s="144"/>
      <c r="O105" s="144"/>
      <c r="P105" s="142"/>
      <c r="Q105" s="134"/>
      <c r="R105" s="145"/>
      <c r="S105" s="140"/>
      <c r="T105" s="145"/>
      <c r="U105" s="139"/>
      <c r="V105" s="145"/>
      <c r="W105" s="140"/>
      <c r="X105" s="140"/>
      <c r="Y105" s="140"/>
      <c r="Z105" s="371"/>
      <c r="AA105" s="140"/>
      <c r="AB105" s="140"/>
      <c r="AC105" s="140"/>
      <c r="AD105" s="142"/>
      <c r="AE105" s="142"/>
    </row>
    <row r="106" spans="1:31" x14ac:dyDescent="0.2">
      <c r="A106" s="134"/>
      <c r="B106" s="146"/>
      <c r="C106" s="143"/>
      <c r="D106" s="135"/>
      <c r="E106" s="135"/>
      <c r="F106" s="136" t="s">
        <v>55</v>
      </c>
      <c r="G106" s="137"/>
      <c r="H106" s="136"/>
      <c r="I106" s="135"/>
      <c r="J106" s="135"/>
      <c r="K106" s="138"/>
      <c r="L106" s="138"/>
      <c r="M106" s="144"/>
      <c r="N106" s="144"/>
      <c r="O106" s="144"/>
      <c r="P106" s="142"/>
      <c r="Q106" s="134"/>
      <c r="R106" s="145"/>
      <c r="S106" s="140"/>
      <c r="T106" s="145"/>
      <c r="U106" s="139"/>
      <c r="V106" s="145"/>
      <c r="W106" s="140"/>
      <c r="X106" s="140"/>
      <c r="Y106" s="140"/>
      <c r="Z106" s="371"/>
      <c r="AA106" s="140"/>
      <c r="AB106" s="140"/>
      <c r="AC106" s="140"/>
      <c r="AD106" s="142"/>
      <c r="AE106" s="142"/>
    </row>
    <row r="107" spans="1:31" x14ac:dyDescent="0.2">
      <c r="A107" s="134"/>
      <c r="B107" s="146"/>
      <c r="C107" s="143"/>
      <c r="D107" s="135"/>
      <c r="E107" s="135"/>
      <c r="F107" s="136" t="s">
        <v>55</v>
      </c>
      <c r="G107" s="137"/>
      <c r="H107" s="136"/>
      <c r="I107" s="135"/>
      <c r="J107" s="135"/>
      <c r="K107" s="138"/>
      <c r="L107" s="138"/>
      <c r="M107" s="144"/>
      <c r="N107" s="144"/>
      <c r="O107" s="144"/>
      <c r="P107" s="142"/>
      <c r="Q107" s="134"/>
      <c r="R107" s="145"/>
      <c r="S107" s="140"/>
      <c r="T107" s="145"/>
      <c r="U107" s="139"/>
      <c r="V107" s="145"/>
      <c r="W107" s="140"/>
      <c r="X107" s="140"/>
      <c r="Y107" s="140"/>
      <c r="Z107" s="371"/>
      <c r="AA107" s="140"/>
      <c r="AB107" s="140"/>
      <c r="AC107" s="140"/>
      <c r="AD107" s="142"/>
      <c r="AE107" s="142"/>
    </row>
    <row r="108" spans="1:31" x14ac:dyDescent="0.2">
      <c r="A108" s="134"/>
      <c r="B108" s="146"/>
      <c r="C108" s="143"/>
      <c r="D108" s="135"/>
      <c r="E108" s="135"/>
      <c r="F108" s="136" t="s">
        <v>55</v>
      </c>
      <c r="G108" s="137"/>
      <c r="H108" s="136"/>
      <c r="I108" s="135"/>
      <c r="J108" s="135"/>
      <c r="K108" s="138"/>
      <c r="L108" s="138"/>
      <c r="M108" s="144"/>
      <c r="N108" s="144"/>
      <c r="O108" s="144"/>
      <c r="P108" s="142"/>
      <c r="Q108" s="134"/>
      <c r="R108" s="145"/>
      <c r="S108" s="140"/>
      <c r="T108" s="145"/>
      <c r="U108" s="139"/>
      <c r="V108" s="145"/>
      <c r="W108" s="140"/>
      <c r="X108" s="140"/>
      <c r="Y108" s="140"/>
      <c r="Z108" s="371"/>
      <c r="AA108" s="140"/>
      <c r="AB108" s="140"/>
      <c r="AC108" s="140"/>
      <c r="AD108" s="142"/>
      <c r="AE108" s="142"/>
    </row>
    <row r="109" spans="1:31" x14ac:dyDescent="0.2">
      <c r="A109" s="134"/>
      <c r="B109" s="146"/>
      <c r="C109" s="143"/>
      <c r="D109" s="135"/>
      <c r="E109" s="135"/>
      <c r="F109" s="136" t="s">
        <v>55</v>
      </c>
      <c r="G109" s="137"/>
      <c r="H109" s="136"/>
      <c r="I109" s="135"/>
      <c r="J109" s="135"/>
      <c r="K109" s="138"/>
      <c r="L109" s="138"/>
      <c r="M109" s="144"/>
      <c r="N109" s="144"/>
      <c r="O109" s="144"/>
      <c r="P109" s="142"/>
      <c r="Q109" s="134"/>
      <c r="R109" s="145"/>
      <c r="S109" s="140"/>
      <c r="T109" s="145"/>
      <c r="U109" s="139"/>
      <c r="V109" s="145"/>
      <c r="W109" s="140"/>
      <c r="X109" s="140"/>
      <c r="Y109" s="140"/>
      <c r="Z109" s="371"/>
      <c r="AA109" s="140"/>
      <c r="AB109" s="140"/>
      <c r="AC109" s="140"/>
      <c r="AD109" s="142"/>
      <c r="AE109" s="142"/>
    </row>
    <row r="110" spans="1:31" x14ac:dyDescent="0.2">
      <c r="A110" s="134"/>
      <c r="B110" s="146"/>
      <c r="C110" s="143"/>
      <c r="D110" s="135"/>
      <c r="E110" s="135"/>
      <c r="F110" s="136" t="s">
        <v>55</v>
      </c>
      <c r="G110" s="137"/>
      <c r="H110" s="136"/>
      <c r="I110" s="135"/>
      <c r="J110" s="135"/>
      <c r="K110" s="138"/>
      <c r="L110" s="138"/>
      <c r="M110" s="144"/>
      <c r="N110" s="144"/>
      <c r="O110" s="144"/>
      <c r="P110" s="142"/>
      <c r="Q110" s="134"/>
      <c r="R110" s="145"/>
      <c r="S110" s="140"/>
      <c r="T110" s="145"/>
      <c r="U110" s="139"/>
      <c r="V110" s="145"/>
      <c r="W110" s="140"/>
      <c r="X110" s="140"/>
      <c r="Y110" s="140"/>
      <c r="Z110" s="371"/>
      <c r="AA110" s="140"/>
      <c r="AB110" s="140"/>
      <c r="AC110" s="140"/>
      <c r="AD110" s="142"/>
      <c r="AE110" s="142"/>
    </row>
    <row r="111" spans="1:31" x14ac:dyDescent="0.2">
      <c r="A111" s="134"/>
      <c r="B111" s="146"/>
      <c r="C111" s="143"/>
      <c r="D111" s="135"/>
      <c r="E111" s="135"/>
      <c r="F111" s="136" t="s">
        <v>55</v>
      </c>
      <c r="G111" s="137"/>
      <c r="H111" s="136"/>
      <c r="I111" s="135"/>
      <c r="J111" s="135"/>
      <c r="K111" s="138"/>
      <c r="L111" s="138"/>
      <c r="M111" s="144"/>
      <c r="N111" s="144"/>
      <c r="O111" s="144"/>
      <c r="P111" s="142"/>
      <c r="Q111" s="134"/>
      <c r="R111" s="145"/>
      <c r="S111" s="140"/>
      <c r="T111" s="145"/>
      <c r="U111" s="139"/>
      <c r="V111" s="145"/>
      <c r="W111" s="140"/>
      <c r="X111" s="140"/>
      <c r="Y111" s="140"/>
      <c r="Z111" s="371"/>
      <c r="AA111" s="140"/>
      <c r="AB111" s="140"/>
      <c r="AC111" s="140"/>
      <c r="AD111" s="142"/>
      <c r="AE111" s="142"/>
    </row>
    <row r="112" spans="1:31" x14ac:dyDescent="0.2">
      <c r="A112" s="134"/>
      <c r="B112" s="146"/>
      <c r="C112" s="143"/>
      <c r="D112" s="135"/>
      <c r="E112" s="135"/>
      <c r="F112" s="136" t="s">
        <v>55</v>
      </c>
      <c r="G112" s="137"/>
      <c r="H112" s="136"/>
      <c r="I112" s="135"/>
      <c r="J112" s="135"/>
      <c r="K112" s="138"/>
      <c r="L112" s="138"/>
      <c r="M112" s="144"/>
      <c r="N112" s="144"/>
      <c r="O112" s="144"/>
      <c r="P112" s="142"/>
      <c r="Q112" s="134"/>
      <c r="R112" s="145"/>
      <c r="S112" s="140"/>
      <c r="T112" s="145"/>
      <c r="U112" s="139"/>
      <c r="V112" s="145"/>
      <c r="W112" s="140"/>
      <c r="X112" s="140"/>
      <c r="Y112" s="140"/>
      <c r="Z112" s="371"/>
      <c r="AA112" s="140"/>
      <c r="AB112" s="140"/>
      <c r="AC112" s="140"/>
      <c r="AD112" s="142"/>
      <c r="AE112" s="142"/>
    </row>
    <row r="113" spans="1:31" x14ac:dyDescent="0.2">
      <c r="A113" s="134"/>
      <c r="B113" s="146"/>
      <c r="C113" s="143"/>
      <c r="D113" s="135"/>
      <c r="E113" s="135"/>
      <c r="F113" s="136" t="s">
        <v>55</v>
      </c>
      <c r="G113" s="137"/>
      <c r="H113" s="136"/>
      <c r="I113" s="135"/>
      <c r="J113" s="135"/>
      <c r="K113" s="138"/>
      <c r="L113" s="138"/>
      <c r="M113" s="144"/>
      <c r="N113" s="144"/>
      <c r="O113" s="144"/>
      <c r="P113" s="142"/>
      <c r="Q113" s="134"/>
      <c r="R113" s="145"/>
      <c r="S113" s="140"/>
      <c r="T113" s="145"/>
      <c r="U113" s="139"/>
      <c r="V113" s="145"/>
      <c r="W113" s="140"/>
      <c r="X113" s="140"/>
      <c r="Y113" s="140"/>
      <c r="Z113" s="371"/>
      <c r="AA113" s="140"/>
      <c r="AB113" s="140"/>
      <c r="AC113" s="140"/>
      <c r="AD113" s="142"/>
      <c r="AE113" s="142"/>
    </row>
    <row r="114" spans="1:31" x14ac:dyDescent="0.2">
      <c r="A114" s="134"/>
      <c r="B114" s="146"/>
      <c r="C114" s="143"/>
      <c r="D114" s="135"/>
      <c r="E114" s="135"/>
      <c r="F114" s="136" t="s">
        <v>55</v>
      </c>
      <c r="G114" s="137"/>
      <c r="H114" s="136"/>
      <c r="I114" s="135"/>
      <c r="J114" s="135"/>
      <c r="K114" s="138"/>
      <c r="L114" s="138"/>
      <c r="M114" s="144"/>
      <c r="N114" s="144"/>
      <c r="O114" s="144"/>
      <c r="P114" s="142"/>
      <c r="Q114" s="134"/>
      <c r="R114" s="145"/>
      <c r="S114" s="140"/>
      <c r="T114" s="145"/>
      <c r="U114" s="139"/>
      <c r="V114" s="145"/>
      <c r="W114" s="140"/>
      <c r="X114" s="140"/>
      <c r="Y114" s="140"/>
      <c r="Z114" s="371"/>
      <c r="AA114" s="140"/>
      <c r="AB114" s="140"/>
      <c r="AC114" s="140"/>
      <c r="AD114" s="142"/>
      <c r="AE114" s="142"/>
    </row>
    <row r="115" spans="1:31" x14ac:dyDescent="0.2">
      <c r="A115" s="134"/>
      <c r="B115" s="146"/>
      <c r="C115" s="143"/>
      <c r="D115" s="135"/>
      <c r="E115" s="135"/>
      <c r="F115" s="136" t="s">
        <v>55</v>
      </c>
      <c r="G115" s="137"/>
      <c r="H115" s="136"/>
      <c r="I115" s="135"/>
      <c r="J115" s="135"/>
      <c r="K115" s="138"/>
      <c r="L115" s="138"/>
      <c r="M115" s="144"/>
      <c r="N115" s="144"/>
      <c r="O115" s="144"/>
      <c r="P115" s="142"/>
      <c r="Q115" s="134"/>
      <c r="R115" s="145"/>
      <c r="S115" s="140"/>
      <c r="T115" s="145"/>
      <c r="U115" s="139"/>
      <c r="V115" s="145"/>
      <c r="W115" s="140"/>
      <c r="X115" s="140"/>
      <c r="Y115" s="140"/>
      <c r="Z115" s="371"/>
      <c r="AA115" s="140"/>
      <c r="AB115" s="140"/>
      <c r="AC115" s="140"/>
      <c r="AD115" s="142"/>
      <c r="AE115" s="142"/>
    </row>
    <row r="116" spans="1:31" x14ac:dyDescent="0.2">
      <c r="A116" s="134"/>
      <c r="B116" s="146"/>
      <c r="C116" s="143"/>
      <c r="D116" s="135"/>
      <c r="E116" s="135"/>
      <c r="F116" s="136" t="s">
        <v>55</v>
      </c>
      <c r="G116" s="137"/>
      <c r="H116" s="136"/>
      <c r="I116" s="135"/>
      <c r="J116" s="135"/>
      <c r="K116" s="138"/>
      <c r="L116" s="138"/>
      <c r="M116" s="144"/>
      <c r="N116" s="144"/>
      <c r="O116" s="144"/>
      <c r="P116" s="142"/>
      <c r="Q116" s="134"/>
      <c r="R116" s="145"/>
      <c r="S116" s="140"/>
      <c r="T116" s="145"/>
      <c r="U116" s="139"/>
      <c r="V116" s="145"/>
      <c r="W116" s="140"/>
      <c r="X116" s="140"/>
      <c r="Y116" s="140"/>
      <c r="Z116" s="371"/>
      <c r="AA116" s="140"/>
      <c r="AB116" s="140"/>
      <c r="AC116" s="140"/>
      <c r="AD116" s="142"/>
      <c r="AE116" s="142"/>
    </row>
    <row r="117" spans="1:31" x14ac:dyDescent="0.2">
      <c r="A117" s="134"/>
      <c r="B117" s="146"/>
      <c r="C117" s="143"/>
      <c r="D117" s="135"/>
      <c r="E117" s="135"/>
      <c r="F117" s="136" t="s">
        <v>55</v>
      </c>
      <c r="G117" s="137"/>
      <c r="H117" s="136"/>
      <c r="I117" s="135"/>
      <c r="J117" s="135"/>
      <c r="K117" s="138"/>
      <c r="L117" s="138"/>
      <c r="M117" s="144"/>
      <c r="N117" s="144"/>
      <c r="O117" s="144"/>
      <c r="P117" s="142"/>
      <c r="Q117" s="134"/>
      <c r="R117" s="145"/>
      <c r="S117" s="140"/>
      <c r="T117" s="145"/>
      <c r="U117" s="139"/>
      <c r="V117" s="145"/>
      <c r="W117" s="140"/>
      <c r="X117" s="140"/>
      <c r="Y117" s="140"/>
      <c r="Z117" s="371"/>
      <c r="AA117" s="140"/>
      <c r="AB117" s="140"/>
      <c r="AC117" s="140"/>
      <c r="AD117" s="142"/>
      <c r="AE117" s="142"/>
    </row>
    <row r="118" spans="1:31" x14ac:dyDescent="0.2">
      <c r="A118" s="134"/>
      <c r="B118" s="146"/>
      <c r="C118" s="143"/>
      <c r="D118" s="135"/>
      <c r="E118" s="135"/>
      <c r="F118" s="136" t="s">
        <v>55</v>
      </c>
      <c r="G118" s="137"/>
      <c r="H118" s="136"/>
      <c r="I118" s="135"/>
      <c r="J118" s="135"/>
      <c r="K118" s="138"/>
      <c r="L118" s="138"/>
      <c r="M118" s="144"/>
      <c r="N118" s="144"/>
      <c r="O118" s="144"/>
      <c r="P118" s="142"/>
      <c r="Q118" s="134"/>
      <c r="R118" s="145"/>
      <c r="S118" s="140"/>
      <c r="T118" s="145"/>
      <c r="U118" s="139"/>
      <c r="V118" s="145"/>
      <c r="W118" s="140"/>
      <c r="X118" s="140"/>
      <c r="Y118" s="140"/>
      <c r="Z118" s="371"/>
      <c r="AA118" s="140"/>
      <c r="AB118" s="140"/>
      <c r="AC118" s="140"/>
      <c r="AD118" s="142"/>
      <c r="AE118" s="142"/>
    </row>
    <row r="119" spans="1:31" x14ac:dyDescent="0.2">
      <c r="A119" s="134"/>
      <c r="B119" s="146"/>
      <c r="C119" s="143"/>
      <c r="D119" s="135"/>
      <c r="E119" s="135"/>
      <c r="F119" s="136" t="s">
        <v>55</v>
      </c>
      <c r="G119" s="137"/>
      <c r="H119" s="136"/>
      <c r="I119" s="135"/>
      <c r="J119" s="135"/>
      <c r="K119" s="138"/>
      <c r="L119" s="138"/>
      <c r="M119" s="144"/>
      <c r="N119" s="144"/>
      <c r="O119" s="144"/>
      <c r="P119" s="142"/>
      <c r="Q119" s="134"/>
      <c r="R119" s="145"/>
      <c r="S119" s="140"/>
      <c r="T119" s="145"/>
      <c r="U119" s="139"/>
      <c r="V119" s="145"/>
      <c r="W119" s="140"/>
      <c r="X119" s="140"/>
      <c r="Y119" s="140"/>
      <c r="Z119" s="371"/>
      <c r="AA119" s="140"/>
      <c r="AB119" s="140"/>
      <c r="AC119" s="140"/>
      <c r="AD119" s="142"/>
      <c r="AE119" s="142"/>
    </row>
    <row r="120" spans="1:31" x14ac:dyDescent="0.2">
      <c r="A120" s="134"/>
      <c r="B120" s="146"/>
      <c r="C120" s="143"/>
      <c r="D120" s="135"/>
      <c r="E120" s="135"/>
      <c r="F120" s="136" t="s">
        <v>55</v>
      </c>
      <c r="G120" s="137"/>
      <c r="H120" s="136"/>
      <c r="I120" s="135"/>
      <c r="J120" s="135"/>
      <c r="K120" s="138"/>
      <c r="L120" s="138"/>
      <c r="M120" s="144"/>
      <c r="N120" s="144"/>
      <c r="O120" s="144"/>
      <c r="P120" s="142"/>
      <c r="Q120" s="134"/>
      <c r="R120" s="145"/>
      <c r="S120" s="140"/>
      <c r="T120" s="145"/>
      <c r="U120" s="139"/>
      <c r="V120" s="145"/>
      <c r="W120" s="140"/>
      <c r="X120" s="140"/>
      <c r="Y120" s="140"/>
      <c r="Z120" s="371"/>
      <c r="AA120" s="140"/>
      <c r="AB120" s="140"/>
      <c r="AC120" s="140"/>
      <c r="AD120" s="142"/>
      <c r="AE120" s="142"/>
    </row>
    <row r="121" spans="1:31" x14ac:dyDescent="0.2">
      <c r="A121" s="134"/>
      <c r="B121" s="146"/>
      <c r="C121" s="143"/>
      <c r="D121" s="135"/>
      <c r="E121" s="135"/>
      <c r="F121" s="136" t="s">
        <v>55</v>
      </c>
      <c r="G121" s="137"/>
      <c r="H121" s="136"/>
      <c r="I121" s="135"/>
      <c r="J121" s="135"/>
      <c r="K121" s="138"/>
      <c r="L121" s="138"/>
      <c r="M121" s="144"/>
      <c r="N121" s="144"/>
      <c r="O121" s="144"/>
      <c r="P121" s="142"/>
      <c r="Q121" s="134"/>
      <c r="R121" s="145"/>
      <c r="S121" s="140"/>
      <c r="T121" s="145"/>
      <c r="U121" s="139"/>
      <c r="V121" s="145"/>
      <c r="W121" s="140"/>
      <c r="X121" s="140"/>
      <c r="Y121" s="140"/>
      <c r="Z121" s="371"/>
      <c r="AA121" s="140"/>
      <c r="AB121" s="140"/>
      <c r="AC121" s="140"/>
      <c r="AD121" s="142"/>
      <c r="AE121" s="142"/>
    </row>
    <row r="122" spans="1:31" x14ac:dyDescent="0.2">
      <c r="A122" s="134"/>
      <c r="B122" s="146"/>
      <c r="C122" s="143"/>
      <c r="D122" s="135"/>
      <c r="E122" s="135"/>
      <c r="F122" s="136" t="s">
        <v>55</v>
      </c>
      <c r="G122" s="137"/>
      <c r="H122" s="136"/>
      <c r="I122" s="135"/>
      <c r="J122" s="135"/>
      <c r="K122" s="138"/>
      <c r="L122" s="138"/>
      <c r="M122" s="144"/>
      <c r="N122" s="144"/>
      <c r="O122" s="144"/>
      <c r="P122" s="142"/>
      <c r="Q122" s="134"/>
      <c r="R122" s="145"/>
      <c r="S122" s="140"/>
      <c r="T122" s="145"/>
      <c r="U122" s="139"/>
      <c r="V122" s="145"/>
      <c r="W122" s="140"/>
      <c r="X122" s="140"/>
      <c r="Y122" s="140"/>
      <c r="Z122" s="371"/>
      <c r="AA122" s="140"/>
      <c r="AB122" s="140"/>
      <c r="AC122" s="140"/>
      <c r="AD122" s="142"/>
      <c r="AE122" s="142"/>
    </row>
    <row r="123" spans="1:31" x14ac:dyDescent="0.2">
      <c r="A123" s="134"/>
      <c r="B123" s="146"/>
      <c r="C123" s="143"/>
      <c r="D123" s="135"/>
      <c r="E123" s="135"/>
      <c r="F123" s="136" t="s">
        <v>55</v>
      </c>
      <c r="G123" s="137"/>
      <c r="H123" s="136"/>
      <c r="I123" s="135"/>
      <c r="J123" s="135"/>
      <c r="K123" s="138"/>
      <c r="L123" s="138"/>
      <c r="M123" s="144"/>
      <c r="N123" s="144"/>
      <c r="O123" s="144"/>
      <c r="P123" s="142"/>
      <c r="Q123" s="134"/>
      <c r="R123" s="145"/>
      <c r="S123" s="140"/>
      <c r="T123" s="145"/>
      <c r="U123" s="139"/>
      <c r="V123" s="145"/>
      <c r="W123" s="140"/>
      <c r="X123" s="140"/>
      <c r="Y123" s="140"/>
      <c r="Z123" s="371"/>
      <c r="AA123" s="140"/>
      <c r="AB123" s="140"/>
      <c r="AC123" s="140"/>
      <c r="AD123" s="142"/>
      <c r="AE123" s="142"/>
    </row>
    <row r="124" spans="1:31" x14ac:dyDescent="0.2">
      <c r="A124" s="134"/>
      <c r="B124" s="146"/>
      <c r="C124" s="143"/>
      <c r="D124" s="135"/>
      <c r="E124" s="135"/>
      <c r="F124" s="136" t="s">
        <v>55</v>
      </c>
      <c r="G124" s="137"/>
      <c r="H124" s="136"/>
      <c r="I124" s="135"/>
      <c r="J124" s="135"/>
      <c r="K124" s="138"/>
      <c r="L124" s="138"/>
      <c r="M124" s="144"/>
      <c r="N124" s="144"/>
      <c r="O124" s="144"/>
      <c r="P124" s="142"/>
      <c r="Q124" s="134"/>
      <c r="R124" s="145"/>
      <c r="S124" s="140"/>
      <c r="T124" s="145"/>
      <c r="U124" s="139"/>
      <c r="V124" s="145"/>
      <c r="W124" s="140"/>
      <c r="X124" s="140"/>
      <c r="Y124" s="140"/>
      <c r="Z124" s="371"/>
      <c r="AA124" s="140"/>
      <c r="AB124" s="140"/>
      <c r="AC124" s="140"/>
      <c r="AD124" s="142"/>
      <c r="AE124" s="142"/>
    </row>
    <row r="125" spans="1:31" x14ac:dyDescent="0.2">
      <c r="A125" s="134"/>
      <c r="B125" s="146"/>
      <c r="C125" s="143"/>
      <c r="D125" s="135"/>
      <c r="E125" s="135"/>
      <c r="F125" s="136" t="s">
        <v>55</v>
      </c>
      <c r="G125" s="137"/>
      <c r="H125" s="136"/>
      <c r="I125" s="135"/>
      <c r="J125" s="135"/>
      <c r="K125" s="138"/>
      <c r="L125" s="138"/>
      <c r="M125" s="144"/>
      <c r="N125" s="144"/>
      <c r="O125" s="144"/>
      <c r="P125" s="142"/>
      <c r="Q125" s="134"/>
      <c r="R125" s="145"/>
      <c r="S125" s="140"/>
      <c r="T125" s="145"/>
      <c r="U125" s="139"/>
      <c r="V125" s="145"/>
      <c r="W125" s="140"/>
      <c r="X125" s="140"/>
      <c r="Y125" s="140"/>
      <c r="Z125" s="371"/>
      <c r="AA125" s="140"/>
      <c r="AB125" s="140"/>
      <c r="AC125" s="140"/>
      <c r="AD125" s="142"/>
      <c r="AE125" s="142"/>
    </row>
    <row r="126" spans="1:31" x14ac:dyDescent="0.2">
      <c r="A126" s="134"/>
      <c r="B126" s="146"/>
      <c r="C126" s="143"/>
      <c r="D126" s="135"/>
      <c r="E126" s="135"/>
      <c r="F126" s="136" t="s">
        <v>55</v>
      </c>
      <c r="G126" s="137"/>
      <c r="H126" s="136"/>
      <c r="I126" s="135"/>
      <c r="J126" s="135"/>
      <c r="K126" s="138"/>
      <c r="L126" s="138"/>
      <c r="M126" s="144"/>
      <c r="N126" s="144"/>
      <c r="O126" s="144"/>
      <c r="P126" s="142"/>
      <c r="Q126" s="134"/>
      <c r="R126" s="145"/>
      <c r="S126" s="140"/>
      <c r="T126" s="145"/>
      <c r="U126" s="139"/>
      <c r="V126" s="145"/>
      <c r="W126" s="140"/>
      <c r="X126" s="140"/>
      <c r="Y126" s="140"/>
      <c r="Z126" s="371"/>
      <c r="AA126" s="140"/>
      <c r="AB126" s="140"/>
      <c r="AC126" s="140"/>
      <c r="AD126" s="142"/>
      <c r="AE126" s="142"/>
    </row>
    <row r="127" spans="1:31" x14ac:dyDescent="0.2">
      <c r="A127" s="134"/>
      <c r="B127" s="146"/>
      <c r="C127" s="143"/>
      <c r="D127" s="135"/>
      <c r="E127" s="135"/>
      <c r="F127" s="136" t="s">
        <v>55</v>
      </c>
      <c r="G127" s="137"/>
      <c r="H127" s="136"/>
      <c r="I127" s="135"/>
      <c r="J127" s="135"/>
      <c r="K127" s="138"/>
      <c r="L127" s="138"/>
      <c r="M127" s="144"/>
      <c r="N127" s="144"/>
      <c r="O127" s="144"/>
      <c r="P127" s="142"/>
      <c r="Q127" s="134"/>
      <c r="R127" s="145"/>
      <c r="S127" s="140"/>
      <c r="T127" s="145"/>
      <c r="U127" s="139"/>
      <c r="V127" s="145"/>
      <c r="W127" s="140"/>
      <c r="X127" s="140"/>
      <c r="Y127" s="140"/>
      <c r="Z127" s="371"/>
      <c r="AA127" s="140"/>
      <c r="AB127" s="140"/>
      <c r="AC127" s="140"/>
      <c r="AD127" s="142"/>
      <c r="AE127" s="142"/>
    </row>
    <row r="128" spans="1:31" x14ac:dyDescent="0.2">
      <c r="A128" s="134"/>
      <c r="B128" s="146"/>
      <c r="C128" s="143"/>
      <c r="D128" s="135"/>
      <c r="E128" s="135"/>
      <c r="F128" s="136" t="s">
        <v>55</v>
      </c>
      <c r="G128" s="137"/>
      <c r="H128" s="136"/>
      <c r="I128" s="135"/>
      <c r="J128" s="135"/>
      <c r="K128" s="138"/>
      <c r="L128" s="138"/>
      <c r="M128" s="144"/>
      <c r="N128" s="144"/>
      <c r="O128" s="144"/>
      <c r="P128" s="142"/>
      <c r="Q128" s="134"/>
      <c r="R128" s="145"/>
      <c r="S128" s="140"/>
      <c r="T128" s="145"/>
      <c r="U128" s="139"/>
      <c r="V128" s="145"/>
      <c r="W128" s="140"/>
      <c r="X128" s="140"/>
      <c r="Y128" s="140"/>
      <c r="Z128" s="371"/>
      <c r="AA128" s="140"/>
      <c r="AB128" s="140"/>
      <c r="AC128" s="140"/>
      <c r="AD128" s="142"/>
      <c r="AE128" s="142"/>
    </row>
    <row r="129" spans="1:31" x14ac:dyDescent="0.2">
      <c r="A129" s="134"/>
      <c r="B129" s="146"/>
      <c r="C129" s="143"/>
      <c r="D129" s="135"/>
      <c r="E129" s="135"/>
      <c r="F129" s="136" t="s">
        <v>55</v>
      </c>
      <c r="G129" s="137"/>
      <c r="H129" s="136"/>
      <c r="I129" s="135"/>
      <c r="J129" s="135"/>
      <c r="K129" s="138"/>
      <c r="L129" s="138"/>
      <c r="M129" s="144"/>
      <c r="N129" s="144"/>
      <c r="O129" s="144"/>
      <c r="P129" s="142"/>
      <c r="Q129" s="134"/>
      <c r="R129" s="145"/>
      <c r="S129" s="140"/>
      <c r="T129" s="145"/>
      <c r="U129" s="139"/>
      <c r="V129" s="145"/>
      <c r="W129" s="140"/>
      <c r="X129" s="140"/>
      <c r="Y129" s="140"/>
      <c r="Z129" s="141" t="s">
        <v>55</v>
      </c>
      <c r="AA129" s="140"/>
      <c r="AB129" s="140"/>
      <c r="AC129" s="140"/>
      <c r="AD129" s="142"/>
      <c r="AE129" s="142"/>
    </row>
    <row r="130" spans="1:31" x14ac:dyDescent="0.2">
      <c r="A130" s="134"/>
      <c r="B130" s="146"/>
      <c r="C130" s="143"/>
      <c r="D130" s="135"/>
      <c r="E130" s="135"/>
      <c r="F130" s="136" t="s">
        <v>55</v>
      </c>
      <c r="G130" s="137"/>
      <c r="H130" s="136"/>
      <c r="I130" s="135"/>
      <c r="J130" s="135"/>
      <c r="K130" s="138"/>
      <c r="L130" s="138"/>
      <c r="M130" s="144"/>
      <c r="N130" s="144"/>
      <c r="O130" s="144"/>
      <c r="P130" s="142"/>
      <c r="Q130" s="134"/>
      <c r="R130" s="145"/>
      <c r="S130" s="140"/>
      <c r="T130" s="145"/>
      <c r="U130" s="139"/>
      <c r="V130" s="145"/>
      <c r="W130" s="140"/>
      <c r="X130" s="140"/>
      <c r="Y130" s="140"/>
      <c r="Z130" s="141" t="s">
        <v>55</v>
      </c>
      <c r="AA130" s="140"/>
      <c r="AB130" s="140"/>
      <c r="AC130" s="140"/>
      <c r="AD130" s="142"/>
      <c r="AE130" s="142"/>
    </row>
    <row r="131" spans="1:31" x14ac:dyDescent="0.2">
      <c r="A131" s="134"/>
      <c r="B131" s="146"/>
      <c r="C131" s="143"/>
      <c r="D131" s="135"/>
      <c r="E131" s="135"/>
      <c r="F131" s="136" t="s">
        <v>55</v>
      </c>
      <c r="G131" s="137"/>
      <c r="H131" s="136"/>
      <c r="I131" s="135"/>
      <c r="J131" s="135"/>
      <c r="K131" s="138"/>
      <c r="L131" s="138"/>
      <c r="M131" s="144"/>
      <c r="N131" s="144"/>
      <c r="O131" s="144"/>
      <c r="P131" s="142"/>
      <c r="Q131" s="134"/>
      <c r="R131" s="145"/>
      <c r="S131" s="140"/>
      <c r="T131" s="145"/>
      <c r="U131" s="139"/>
      <c r="V131" s="145"/>
      <c r="W131" s="140"/>
      <c r="X131" s="140"/>
      <c r="Y131" s="140"/>
      <c r="Z131" s="141" t="s">
        <v>55</v>
      </c>
      <c r="AA131" s="140"/>
      <c r="AB131" s="140"/>
      <c r="AC131" s="140"/>
      <c r="AD131" s="142"/>
      <c r="AE131" s="142"/>
    </row>
    <row r="132" spans="1:31" x14ac:dyDescent="0.2">
      <c r="A132" s="134"/>
      <c r="B132" s="146"/>
      <c r="C132" s="143"/>
      <c r="D132" s="135"/>
      <c r="E132" s="135"/>
      <c r="F132" s="136" t="s">
        <v>55</v>
      </c>
      <c r="G132" s="137"/>
      <c r="H132" s="136"/>
      <c r="I132" s="135"/>
      <c r="J132" s="135"/>
      <c r="K132" s="138"/>
      <c r="L132" s="138"/>
      <c r="M132" s="144"/>
      <c r="N132" s="144"/>
      <c r="O132" s="144"/>
      <c r="P132" s="142"/>
      <c r="Q132" s="134"/>
      <c r="R132" s="145"/>
      <c r="S132" s="140"/>
      <c r="T132" s="145"/>
      <c r="U132" s="139"/>
      <c r="V132" s="145"/>
      <c r="W132" s="140"/>
      <c r="X132" s="140"/>
      <c r="Y132" s="140"/>
      <c r="Z132" s="141" t="s">
        <v>55</v>
      </c>
      <c r="AA132" s="140"/>
      <c r="AB132" s="140"/>
      <c r="AC132" s="140"/>
      <c r="AD132" s="142"/>
      <c r="AE132" s="142"/>
    </row>
    <row r="133" spans="1:31" x14ac:dyDescent="0.2">
      <c r="A133" s="134"/>
      <c r="B133" s="146"/>
      <c r="C133" s="143"/>
      <c r="D133" s="135"/>
      <c r="E133" s="135"/>
      <c r="F133" s="136" t="s">
        <v>55</v>
      </c>
      <c r="G133" s="137"/>
      <c r="H133" s="136"/>
      <c r="I133" s="135"/>
      <c r="J133" s="135"/>
      <c r="K133" s="138"/>
      <c r="L133" s="138"/>
      <c r="M133" s="144"/>
      <c r="N133" s="144"/>
      <c r="O133" s="144"/>
      <c r="P133" s="142"/>
      <c r="Q133" s="134"/>
      <c r="R133" s="145"/>
      <c r="S133" s="140"/>
      <c r="T133" s="145"/>
      <c r="U133" s="139"/>
      <c r="V133" s="145"/>
      <c r="W133" s="140"/>
      <c r="X133" s="140"/>
      <c r="Y133" s="140"/>
      <c r="Z133" s="141" t="s">
        <v>55</v>
      </c>
      <c r="AA133" s="140"/>
      <c r="AB133" s="140"/>
      <c r="AC133" s="140"/>
      <c r="AD133" s="142"/>
      <c r="AE133" s="142"/>
    </row>
    <row r="134" spans="1:31" x14ac:dyDescent="0.2">
      <c r="A134" s="134"/>
      <c r="B134" s="146"/>
      <c r="C134" s="143"/>
      <c r="D134" s="135"/>
      <c r="E134" s="135"/>
      <c r="F134" s="136" t="s">
        <v>55</v>
      </c>
      <c r="G134" s="137"/>
      <c r="H134" s="136"/>
      <c r="I134" s="135"/>
      <c r="J134" s="135"/>
      <c r="K134" s="138"/>
      <c r="L134" s="138"/>
      <c r="M134" s="144"/>
      <c r="N134" s="144"/>
      <c r="O134" s="144"/>
      <c r="P134" s="142"/>
      <c r="Q134" s="134"/>
      <c r="R134" s="145"/>
      <c r="S134" s="140"/>
      <c r="T134" s="145"/>
      <c r="U134" s="139"/>
      <c r="V134" s="145"/>
      <c r="W134" s="140"/>
      <c r="X134" s="140"/>
      <c r="Y134" s="140"/>
      <c r="Z134" s="141" t="s">
        <v>55</v>
      </c>
      <c r="AA134" s="140"/>
      <c r="AB134" s="140"/>
      <c r="AC134" s="140"/>
      <c r="AD134" s="142"/>
      <c r="AE134" s="142"/>
    </row>
    <row r="135" spans="1:31" x14ac:dyDescent="0.2">
      <c r="A135" s="134"/>
      <c r="B135" s="146"/>
      <c r="C135" s="143"/>
      <c r="D135" s="135"/>
      <c r="E135" s="135"/>
      <c r="F135" s="136" t="s">
        <v>55</v>
      </c>
      <c r="G135" s="137"/>
      <c r="H135" s="136"/>
      <c r="I135" s="135"/>
      <c r="J135" s="135"/>
      <c r="K135" s="138"/>
      <c r="L135" s="138"/>
      <c r="M135" s="144"/>
      <c r="N135" s="144"/>
      <c r="O135" s="144"/>
      <c r="P135" s="142"/>
      <c r="Q135" s="134"/>
      <c r="R135" s="145"/>
      <c r="S135" s="140"/>
      <c r="T135" s="145"/>
      <c r="U135" s="139"/>
      <c r="V135" s="145"/>
      <c r="W135" s="140"/>
      <c r="X135" s="140"/>
      <c r="Y135" s="140"/>
      <c r="Z135" s="141" t="s">
        <v>55</v>
      </c>
      <c r="AA135" s="140"/>
      <c r="AB135" s="140"/>
      <c r="AC135" s="140"/>
      <c r="AD135" s="142"/>
      <c r="AE135" s="142"/>
    </row>
    <row r="136" spans="1:31" x14ac:dyDescent="0.2">
      <c r="A136" s="134"/>
      <c r="B136" s="146"/>
      <c r="C136" s="143"/>
      <c r="D136" s="135"/>
      <c r="E136" s="135"/>
      <c r="F136" s="136" t="s">
        <v>55</v>
      </c>
      <c r="G136" s="137"/>
      <c r="H136" s="136"/>
      <c r="I136" s="135"/>
      <c r="J136" s="135"/>
      <c r="K136" s="138"/>
      <c r="L136" s="138"/>
      <c r="M136" s="144"/>
      <c r="N136" s="144"/>
      <c r="O136" s="144"/>
      <c r="P136" s="142"/>
      <c r="Q136" s="134"/>
      <c r="R136" s="145"/>
      <c r="S136" s="140"/>
      <c r="T136" s="145"/>
      <c r="U136" s="139"/>
      <c r="V136" s="145"/>
      <c r="W136" s="140"/>
      <c r="X136" s="140"/>
      <c r="Y136" s="140"/>
      <c r="Z136" s="141" t="s">
        <v>55</v>
      </c>
      <c r="AA136" s="140"/>
      <c r="AB136" s="140"/>
      <c r="AC136" s="140"/>
      <c r="AD136" s="142"/>
      <c r="AE136" s="142"/>
    </row>
    <row r="137" spans="1:31" x14ac:dyDescent="0.2">
      <c r="A137" s="134"/>
      <c r="B137" s="146"/>
      <c r="C137" s="143"/>
      <c r="D137" s="135"/>
      <c r="E137" s="135"/>
      <c r="F137" s="136" t="s">
        <v>55</v>
      </c>
      <c r="G137" s="137"/>
      <c r="H137" s="136"/>
      <c r="I137" s="135"/>
      <c r="J137" s="135"/>
      <c r="K137" s="138"/>
      <c r="L137" s="138"/>
      <c r="M137" s="144"/>
      <c r="N137" s="144"/>
      <c r="O137" s="144"/>
      <c r="P137" s="142"/>
      <c r="Q137" s="134"/>
      <c r="R137" s="145"/>
      <c r="S137" s="140"/>
      <c r="T137" s="145"/>
      <c r="U137" s="139"/>
      <c r="V137" s="145"/>
      <c r="W137" s="140"/>
      <c r="X137" s="140"/>
      <c r="Y137" s="140"/>
      <c r="Z137" s="141" t="s">
        <v>55</v>
      </c>
      <c r="AA137" s="140"/>
      <c r="AB137" s="140"/>
      <c r="AC137" s="140"/>
      <c r="AD137" s="142"/>
      <c r="AE137" s="142"/>
    </row>
    <row r="138" spans="1:31" x14ac:dyDescent="0.2">
      <c r="A138" s="134"/>
      <c r="B138" s="146"/>
      <c r="C138" s="143"/>
      <c r="D138" s="135"/>
      <c r="E138" s="135"/>
      <c r="F138" s="136" t="s">
        <v>55</v>
      </c>
      <c r="G138" s="137"/>
      <c r="H138" s="136"/>
      <c r="I138" s="135"/>
      <c r="J138" s="135"/>
      <c r="K138" s="138"/>
      <c r="L138" s="138"/>
      <c r="M138" s="144"/>
      <c r="N138" s="144"/>
      <c r="O138" s="144"/>
      <c r="P138" s="142"/>
      <c r="Q138" s="134"/>
      <c r="R138" s="145"/>
      <c r="S138" s="140"/>
      <c r="T138" s="145"/>
      <c r="U138" s="139"/>
      <c r="V138" s="145"/>
      <c r="W138" s="140"/>
      <c r="X138" s="140"/>
      <c r="Y138" s="140"/>
      <c r="Z138" s="141" t="s">
        <v>55</v>
      </c>
      <c r="AA138" s="140"/>
      <c r="AB138" s="140"/>
      <c r="AC138" s="140"/>
      <c r="AD138" s="142"/>
      <c r="AE138" s="142"/>
    </row>
    <row r="139" spans="1:31" x14ac:dyDescent="0.2">
      <c r="A139" s="134"/>
      <c r="B139" s="146"/>
      <c r="C139" s="143"/>
      <c r="D139" s="135"/>
      <c r="E139" s="135"/>
      <c r="F139" s="136" t="s">
        <v>55</v>
      </c>
      <c r="G139" s="137"/>
      <c r="H139" s="136"/>
      <c r="I139" s="135"/>
      <c r="J139" s="135"/>
      <c r="K139" s="138"/>
      <c r="L139" s="138"/>
      <c r="M139" s="144"/>
      <c r="N139" s="144"/>
      <c r="O139" s="144"/>
      <c r="P139" s="142"/>
      <c r="Q139" s="134"/>
      <c r="R139" s="145"/>
      <c r="S139" s="140"/>
      <c r="T139" s="145"/>
      <c r="U139" s="139"/>
      <c r="V139" s="145"/>
      <c r="W139" s="140"/>
      <c r="X139" s="140"/>
      <c r="Y139" s="140"/>
      <c r="Z139" s="141" t="s">
        <v>55</v>
      </c>
      <c r="AA139" s="140"/>
      <c r="AB139" s="140"/>
      <c r="AC139" s="140"/>
      <c r="AD139" s="142"/>
      <c r="AE139" s="142"/>
    </row>
    <row r="140" spans="1:31" x14ac:dyDescent="0.2">
      <c r="A140" s="134"/>
      <c r="B140" s="146"/>
      <c r="C140" s="143"/>
      <c r="D140" s="135"/>
      <c r="E140" s="135"/>
      <c r="F140" s="136" t="s">
        <v>55</v>
      </c>
      <c r="G140" s="137"/>
      <c r="H140" s="136"/>
      <c r="I140" s="135"/>
      <c r="J140" s="135"/>
      <c r="K140" s="138"/>
      <c r="L140" s="138"/>
      <c r="M140" s="144"/>
      <c r="N140" s="144"/>
      <c r="O140" s="144"/>
      <c r="P140" s="142"/>
      <c r="Q140" s="134"/>
      <c r="R140" s="145"/>
      <c r="S140" s="140"/>
      <c r="T140" s="145"/>
      <c r="U140" s="139"/>
      <c r="V140" s="145"/>
      <c r="W140" s="140"/>
      <c r="X140" s="140"/>
      <c r="Y140" s="140"/>
      <c r="Z140" s="141" t="s">
        <v>55</v>
      </c>
      <c r="AA140" s="140"/>
      <c r="AB140" s="140"/>
      <c r="AC140" s="140"/>
      <c r="AD140" s="142"/>
      <c r="AE140" s="142"/>
    </row>
    <row r="141" spans="1:31" x14ac:dyDescent="0.2">
      <c r="A141" s="134"/>
      <c r="B141" s="146"/>
      <c r="C141" s="143"/>
      <c r="D141" s="135"/>
      <c r="E141" s="135"/>
      <c r="F141" s="136" t="s">
        <v>55</v>
      </c>
      <c r="G141" s="137"/>
      <c r="H141" s="136"/>
      <c r="I141" s="135"/>
      <c r="J141" s="135"/>
      <c r="K141" s="138"/>
      <c r="L141" s="138"/>
      <c r="M141" s="144"/>
      <c r="N141" s="144"/>
      <c r="O141" s="144"/>
      <c r="P141" s="142"/>
      <c r="Q141" s="134"/>
      <c r="R141" s="145"/>
      <c r="S141" s="140"/>
      <c r="T141" s="145"/>
      <c r="U141" s="139"/>
      <c r="V141" s="145"/>
      <c r="W141" s="140"/>
      <c r="X141" s="140"/>
      <c r="Y141" s="140"/>
      <c r="Z141" s="141" t="s">
        <v>55</v>
      </c>
      <c r="AA141" s="140"/>
      <c r="AB141" s="140"/>
      <c r="AC141" s="140"/>
      <c r="AD141" s="142"/>
      <c r="AE141" s="142"/>
    </row>
    <row r="142" spans="1:31" x14ac:dyDescent="0.2">
      <c r="A142" s="134"/>
      <c r="B142" s="146"/>
      <c r="C142" s="143"/>
      <c r="D142" s="135"/>
      <c r="E142" s="135"/>
      <c r="F142" s="136" t="s">
        <v>55</v>
      </c>
      <c r="G142" s="137"/>
      <c r="H142" s="136"/>
      <c r="I142" s="135"/>
      <c r="J142" s="135"/>
      <c r="K142" s="138"/>
      <c r="L142" s="138"/>
      <c r="M142" s="144"/>
      <c r="N142" s="144"/>
      <c r="O142" s="144"/>
      <c r="P142" s="142"/>
      <c r="Q142" s="134"/>
      <c r="R142" s="145"/>
      <c r="S142" s="140"/>
      <c r="T142" s="145"/>
      <c r="U142" s="139"/>
      <c r="V142" s="145"/>
      <c r="W142" s="140"/>
      <c r="X142" s="140"/>
      <c r="Y142" s="140"/>
      <c r="Z142" s="141" t="s">
        <v>55</v>
      </c>
      <c r="AA142" s="140"/>
      <c r="AB142" s="140"/>
      <c r="AC142" s="140"/>
      <c r="AD142" s="142"/>
      <c r="AE142" s="142"/>
    </row>
    <row r="143" spans="1:31" x14ac:dyDescent="0.2">
      <c r="A143" s="134"/>
      <c r="B143" s="146"/>
      <c r="C143" s="143"/>
      <c r="D143" s="135"/>
      <c r="E143" s="135"/>
      <c r="F143" s="136" t="s">
        <v>55</v>
      </c>
      <c r="G143" s="137"/>
      <c r="H143" s="136"/>
      <c r="I143" s="135"/>
      <c r="J143" s="135"/>
      <c r="K143" s="138"/>
      <c r="L143" s="138"/>
      <c r="M143" s="144"/>
      <c r="N143" s="144"/>
      <c r="O143" s="144"/>
      <c r="P143" s="142"/>
      <c r="Q143" s="134"/>
      <c r="R143" s="145"/>
      <c r="S143" s="140"/>
      <c r="T143" s="145"/>
      <c r="U143" s="139"/>
      <c r="V143" s="145"/>
      <c r="W143" s="140"/>
      <c r="X143" s="140"/>
      <c r="Y143" s="140"/>
      <c r="Z143" s="141" t="s">
        <v>55</v>
      </c>
      <c r="AA143" s="140"/>
      <c r="AB143" s="140"/>
      <c r="AC143" s="140"/>
      <c r="AD143" s="142"/>
      <c r="AE143" s="142"/>
    </row>
    <row r="144" spans="1:31" x14ac:dyDescent="0.2">
      <c r="A144" s="134"/>
      <c r="B144" s="146"/>
      <c r="C144" s="143"/>
      <c r="D144" s="135"/>
      <c r="E144" s="135"/>
      <c r="F144" s="136" t="s">
        <v>55</v>
      </c>
      <c r="G144" s="137"/>
      <c r="H144" s="136"/>
      <c r="I144" s="135"/>
      <c r="J144" s="135"/>
      <c r="K144" s="138"/>
      <c r="L144" s="138"/>
      <c r="M144" s="144"/>
      <c r="N144" s="144"/>
      <c r="O144" s="144"/>
      <c r="P144" s="142"/>
      <c r="Q144" s="134"/>
      <c r="R144" s="145"/>
      <c r="S144" s="140"/>
      <c r="T144" s="145"/>
      <c r="U144" s="139"/>
      <c r="V144" s="145"/>
      <c r="W144" s="140"/>
      <c r="X144" s="140"/>
      <c r="Y144" s="140"/>
      <c r="Z144" s="141" t="s">
        <v>55</v>
      </c>
      <c r="AA144" s="140"/>
      <c r="AB144" s="140"/>
      <c r="AC144" s="140"/>
      <c r="AD144" s="142"/>
      <c r="AE144" s="142"/>
    </row>
    <row r="145" spans="1:31" x14ac:dyDescent="0.2">
      <c r="A145" s="134"/>
      <c r="B145" s="146"/>
      <c r="C145" s="143"/>
      <c r="D145" s="135"/>
      <c r="E145" s="135"/>
      <c r="F145" s="136" t="s">
        <v>55</v>
      </c>
      <c r="G145" s="137"/>
      <c r="H145" s="136"/>
      <c r="I145" s="135"/>
      <c r="J145" s="135"/>
      <c r="K145" s="138"/>
      <c r="L145" s="138"/>
      <c r="M145" s="144"/>
      <c r="N145" s="144"/>
      <c r="O145" s="144"/>
      <c r="P145" s="142"/>
      <c r="Q145" s="134"/>
      <c r="R145" s="145"/>
      <c r="S145" s="140"/>
      <c r="T145" s="145"/>
      <c r="U145" s="139"/>
      <c r="V145" s="145"/>
      <c r="W145" s="140"/>
      <c r="X145" s="140"/>
      <c r="Y145" s="140"/>
      <c r="Z145" s="141" t="s">
        <v>55</v>
      </c>
      <c r="AA145" s="140"/>
      <c r="AB145" s="140"/>
      <c r="AC145" s="140"/>
      <c r="AD145" s="142"/>
      <c r="AE145" s="142"/>
    </row>
    <row r="146" spans="1:31" x14ac:dyDescent="0.2">
      <c r="A146" s="134"/>
      <c r="B146" s="146"/>
      <c r="C146" s="143"/>
      <c r="D146" s="135"/>
      <c r="E146" s="135"/>
      <c r="F146" s="136" t="s">
        <v>55</v>
      </c>
      <c r="G146" s="137"/>
      <c r="H146" s="136"/>
      <c r="I146" s="135"/>
      <c r="J146" s="135"/>
      <c r="K146" s="138"/>
      <c r="L146" s="138"/>
      <c r="M146" s="144"/>
      <c r="N146" s="144"/>
      <c r="O146" s="144"/>
      <c r="P146" s="142"/>
      <c r="Q146" s="134"/>
      <c r="R146" s="145"/>
      <c r="S146" s="140"/>
      <c r="T146" s="145"/>
      <c r="U146" s="139"/>
      <c r="V146" s="145"/>
      <c r="W146" s="140"/>
      <c r="X146" s="140"/>
      <c r="Y146" s="140"/>
      <c r="Z146" s="141" t="s">
        <v>55</v>
      </c>
      <c r="AA146" s="140"/>
      <c r="AB146" s="140"/>
      <c r="AC146" s="140"/>
      <c r="AD146" s="142"/>
      <c r="AE146" s="142"/>
    </row>
    <row r="147" spans="1:31" x14ac:dyDescent="0.2">
      <c r="A147" s="134"/>
      <c r="B147" s="146"/>
      <c r="C147" s="143"/>
      <c r="D147" s="135"/>
      <c r="E147" s="135"/>
      <c r="F147" s="136" t="s">
        <v>55</v>
      </c>
      <c r="G147" s="137"/>
      <c r="H147" s="136"/>
      <c r="I147" s="135"/>
      <c r="J147" s="135"/>
      <c r="K147" s="138"/>
      <c r="L147" s="138"/>
      <c r="M147" s="144"/>
      <c r="N147" s="144"/>
      <c r="O147" s="144"/>
      <c r="P147" s="142"/>
      <c r="Q147" s="134"/>
      <c r="R147" s="145"/>
      <c r="S147" s="140"/>
      <c r="T147" s="145"/>
      <c r="U147" s="139"/>
      <c r="V147" s="145"/>
      <c r="W147" s="140"/>
      <c r="X147" s="140"/>
      <c r="Y147" s="140"/>
      <c r="Z147" s="141" t="s">
        <v>55</v>
      </c>
      <c r="AA147" s="140"/>
      <c r="AB147" s="140"/>
      <c r="AC147" s="140"/>
      <c r="AD147" s="142"/>
      <c r="AE147" s="142"/>
    </row>
    <row r="148" spans="1:31" x14ac:dyDescent="0.2">
      <c r="A148" s="134"/>
      <c r="B148" s="146"/>
      <c r="C148" s="143"/>
      <c r="D148" s="135"/>
      <c r="E148" s="135"/>
      <c r="F148" s="136" t="s">
        <v>55</v>
      </c>
      <c r="G148" s="137"/>
      <c r="H148" s="136"/>
      <c r="I148" s="135"/>
      <c r="J148" s="135"/>
      <c r="K148" s="138"/>
      <c r="L148" s="138"/>
      <c r="M148" s="144"/>
      <c r="N148" s="144"/>
      <c r="O148" s="144"/>
      <c r="P148" s="142"/>
      <c r="Q148" s="134"/>
      <c r="R148" s="145"/>
      <c r="S148" s="140"/>
      <c r="T148" s="145"/>
      <c r="U148" s="139"/>
      <c r="V148" s="145"/>
      <c r="W148" s="140"/>
      <c r="X148" s="140"/>
      <c r="Y148" s="140"/>
      <c r="Z148" s="141" t="s">
        <v>55</v>
      </c>
      <c r="AA148" s="140"/>
      <c r="AB148" s="140"/>
      <c r="AC148" s="140"/>
      <c r="AD148" s="142"/>
      <c r="AE148" s="142"/>
    </row>
    <row r="149" spans="1:31" x14ac:dyDescent="0.2">
      <c r="A149" s="134"/>
      <c r="B149" s="146"/>
      <c r="C149" s="143"/>
      <c r="D149" s="135"/>
      <c r="E149" s="135"/>
      <c r="F149" s="136" t="s">
        <v>55</v>
      </c>
      <c r="G149" s="137"/>
      <c r="H149" s="136"/>
      <c r="I149" s="135"/>
      <c r="J149" s="135"/>
      <c r="K149" s="138"/>
      <c r="L149" s="138"/>
      <c r="M149" s="144"/>
      <c r="N149" s="144"/>
      <c r="O149" s="144"/>
      <c r="P149" s="142"/>
      <c r="Q149" s="134"/>
      <c r="R149" s="145"/>
      <c r="S149" s="140"/>
      <c r="T149" s="145"/>
      <c r="U149" s="139"/>
      <c r="V149" s="145"/>
      <c r="W149" s="140"/>
      <c r="X149" s="140"/>
      <c r="Y149" s="140"/>
      <c r="Z149" s="141" t="s">
        <v>55</v>
      </c>
      <c r="AA149" s="140"/>
      <c r="AB149" s="140"/>
      <c r="AC149" s="140"/>
      <c r="AD149" s="142"/>
      <c r="AE149" s="142"/>
    </row>
    <row r="150" spans="1:31" x14ac:dyDescent="0.2">
      <c r="A150" s="134"/>
      <c r="B150" s="146"/>
      <c r="C150" s="143"/>
      <c r="D150" s="135"/>
      <c r="E150" s="135"/>
      <c r="F150" s="136" t="s">
        <v>55</v>
      </c>
      <c r="G150" s="137"/>
      <c r="H150" s="136"/>
      <c r="I150" s="135"/>
      <c r="J150" s="135"/>
      <c r="K150" s="138"/>
      <c r="L150" s="138"/>
      <c r="M150" s="144"/>
      <c r="N150" s="144"/>
      <c r="O150" s="144"/>
      <c r="P150" s="142"/>
      <c r="Q150" s="134"/>
      <c r="R150" s="145"/>
      <c r="S150" s="140"/>
      <c r="T150" s="145"/>
      <c r="U150" s="139"/>
      <c r="V150" s="145"/>
      <c r="W150" s="140"/>
      <c r="X150" s="140"/>
      <c r="Y150" s="140"/>
      <c r="Z150" s="141" t="s">
        <v>55</v>
      </c>
      <c r="AA150" s="140"/>
      <c r="AB150" s="140"/>
      <c r="AC150" s="140"/>
      <c r="AD150" s="142"/>
      <c r="AE150" s="142"/>
    </row>
    <row r="151" spans="1:31" x14ac:dyDescent="0.2">
      <c r="A151" s="134"/>
      <c r="B151" s="146"/>
      <c r="C151" s="143"/>
      <c r="D151" s="135"/>
      <c r="E151" s="135"/>
      <c r="F151" s="136" t="s">
        <v>55</v>
      </c>
      <c r="G151" s="137"/>
      <c r="H151" s="136"/>
      <c r="I151" s="135"/>
      <c r="J151" s="135"/>
      <c r="K151" s="138"/>
      <c r="L151" s="138"/>
      <c r="M151" s="144"/>
      <c r="N151" s="144"/>
      <c r="O151" s="144"/>
      <c r="P151" s="142"/>
      <c r="Q151" s="134"/>
      <c r="R151" s="145"/>
      <c r="S151" s="140"/>
      <c r="T151" s="145"/>
      <c r="U151" s="139"/>
      <c r="V151" s="145"/>
      <c r="W151" s="140"/>
      <c r="X151" s="140"/>
      <c r="Y151" s="140"/>
      <c r="Z151" s="141" t="s">
        <v>55</v>
      </c>
      <c r="AA151" s="140"/>
      <c r="AB151" s="140"/>
      <c r="AC151" s="140"/>
      <c r="AD151" s="142"/>
      <c r="AE151" s="142"/>
    </row>
    <row r="152" spans="1:31" x14ac:dyDescent="0.2">
      <c r="A152" s="134"/>
      <c r="B152" s="146"/>
      <c r="C152" s="143"/>
      <c r="D152" s="135"/>
      <c r="E152" s="135"/>
      <c r="F152" s="136" t="s">
        <v>55</v>
      </c>
      <c r="G152" s="137"/>
      <c r="H152" s="136"/>
      <c r="I152" s="135"/>
      <c r="J152" s="135"/>
      <c r="K152" s="138"/>
      <c r="L152" s="138"/>
      <c r="M152" s="144"/>
      <c r="N152" s="144"/>
      <c r="O152" s="144"/>
      <c r="P152" s="142"/>
      <c r="Q152" s="134"/>
      <c r="R152" s="145"/>
      <c r="S152" s="140"/>
      <c r="T152" s="145"/>
      <c r="U152" s="139"/>
      <c r="V152" s="145"/>
      <c r="W152" s="140"/>
      <c r="X152" s="140"/>
      <c r="Y152" s="140"/>
      <c r="Z152" s="141" t="s">
        <v>55</v>
      </c>
      <c r="AA152" s="140"/>
      <c r="AB152" s="140"/>
      <c r="AC152" s="140"/>
      <c r="AD152" s="142"/>
      <c r="AE152" s="142"/>
    </row>
    <row r="153" spans="1:31" x14ac:dyDescent="0.2">
      <c r="A153" s="134"/>
      <c r="B153" s="146"/>
      <c r="C153" s="143"/>
      <c r="D153" s="135"/>
      <c r="E153" s="135"/>
      <c r="F153" s="136" t="s">
        <v>55</v>
      </c>
      <c r="G153" s="137"/>
      <c r="H153" s="136"/>
      <c r="I153" s="135"/>
      <c r="J153" s="135"/>
      <c r="K153" s="138"/>
      <c r="L153" s="138"/>
      <c r="M153" s="144"/>
      <c r="N153" s="144"/>
      <c r="O153" s="144"/>
      <c r="P153" s="142"/>
      <c r="Q153" s="134"/>
      <c r="R153" s="145"/>
      <c r="S153" s="140"/>
      <c r="T153" s="145"/>
      <c r="U153" s="139"/>
      <c r="V153" s="145"/>
      <c r="W153" s="140"/>
      <c r="X153" s="140"/>
      <c r="Y153" s="140"/>
      <c r="Z153" s="141" t="s">
        <v>55</v>
      </c>
      <c r="AA153" s="140"/>
      <c r="AB153" s="140"/>
      <c r="AC153" s="140"/>
      <c r="AD153" s="142"/>
      <c r="AE153" s="142"/>
    </row>
    <row r="154" spans="1:31" x14ac:dyDescent="0.2">
      <c r="A154" s="134"/>
      <c r="B154" s="146"/>
      <c r="C154" s="143"/>
      <c r="D154" s="135"/>
      <c r="E154" s="135"/>
      <c r="F154" s="136" t="s">
        <v>55</v>
      </c>
      <c r="G154" s="137"/>
      <c r="H154" s="136"/>
      <c r="I154" s="135"/>
      <c r="J154" s="135"/>
      <c r="K154" s="138"/>
      <c r="L154" s="138"/>
      <c r="M154" s="144"/>
      <c r="N154" s="144"/>
      <c r="O154" s="144"/>
      <c r="P154" s="142"/>
      <c r="Q154" s="134"/>
      <c r="R154" s="145"/>
      <c r="S154" s="140"/>
      <c r="T154" s="145"/>
      <c r="U154" s="139"/>
      <c r="V154" s="145"/>
      <c r="W154" s="140"/>
      <c r="X154" s="140"/>
      <c r="Y154" s="140"/>
      <c r="Z154" s="141" t="s">
        <v>55</v>
      </c>
      <c r="AA154" s="140"/>
      <c r="AB154" s="140"/>
      <c r="AC154" s="140"/>
      <c r="AD154" s="142"/>
      <c r="AE154" s="142"/>
    </row>
    <row r="155" spans="1:31" x14ac:dyDescent="0.2">
      <c r="A155" s="134"/>
      <c r="B155" s="146"/>
      <c r="C155" s="143"/>
      <c r="D155" s="135"/>
      <c r="E155" s="135"/>
      <c r="F155" s="136" t="s">
        <v>55</v>
      </c>
      <c r="G155" s="137"/>
      <c r="H155" s="136"/>
      <c r="I155" s="135"/>
      <c r="J155" s="135"/>
      <c r="K155" s="138"/>
      <c r="L155" s="138"/>
      <c r="M155" s="144"/>
      <c r="N155" s="144"/>
      <c r="O155" s="144"/>
      <c r="P155" s="142"/>
      <c r="Q155" s="134"/>
      <c r="R155" s="145"/>
      <c r="S155" s="140"/>
      <c r="T155" s="145"/>
      <c r="U155" s="139"/>
      <c r="V155" s="145"/>
      <c r="W155" s="140"/>
      <c r="X155" s="140"/>
      <c r="Y155" s="140"/>
      <c r="Z155" s="141" t="s">
        <v>55</v>
      </c>
      <c r="AA155" s="140"/>
      <c r="AB155" s="140"/>
      <c r="AC155" s="140"/>
      <c r="AD155" s="142"/>
      <c r="AE155" s="142"/>
    </row>
    <row r="156" spans="1:31" x14ac:dyDescent="0.2">
      <c r="A156" s="134"/>
      <c r="B156" s="146"/>
      <c r="C156" s="143"/>
      <c r="D156" s="135"/>
      <c r="E156" s="135"/>
      <c r="F156" s="136" t="s">
        <v>55</v>
      </c>
      <c r="G156" s="137"/>
      <c r="H156" s="136"/>
      <c r="I156" s="135"/>
      <c r="J156" s="135"/>
      <c r="K156" s="138"/>
      <c r="L156" s="138"/>
      <c r="M156" s="144"/>
      <c r="N156" s="144"/>
      <c r="O156" s="144"/>
      <c r="P156" s="142"/>
      <c r="Q156" s="134"/>
      <c r="R156" s="145"/>
      <c r="S156" s="140"/>
      <c r="T156" s="145"/>
      <c r="U156" s="139"/>
      <c r="V156" s="145"/>
      <c r="W156" s="140"/>
      <c r="X156" s="140"/>
      <c r="Y156" s="140"/>
      <c r="Z156" s="141" t="s">
        <v>55</v>
      </c>
      <c r="AA156" s="140"/>
      <c r="AB156" s="140"/>
      <c r="AC156" s="140"/>
      <c r="AD156" s="142"/>
      <c r="AE156" s="142"/>
    </row>
    <row r="157" spans="1:31" x14ac:dyDescent="0.2">
      <c r="A157" s="134"/>
      <c r="B157" s="146"/>
      <c r="C157" s="143"/>
      <c r="D157" s="135"/>
      <c r="E157" s="135"/>
      <c r="F157" s="136" t="s">
        <v>55</v>
      </c>
      <c r="G157" s="137"/>
      <c r="H157" s="136"/>
      <c r="I157" s="135"/>
      <c r="J157" s="135"/>
      <c r="K157" s="138"/>
      <c r="L157" s="138"/>
      <c r="M157" s="144"/>
      <c r="N157" s="144"/>
      <c r="O157" s="144"/>
      <c r="P157" s="142"/>
      <c r="Q157" s="134"/>
      <c r="R157" s="145"/>
      <c r="S157" s="140"/>
      <c r="T157" s="145"/>
      <c r="U157" s="139"/>
      <c r="V157" s="145"/>
      <c r="W157" s="140"/>
      <c r="X157" s="140"/>
      <c r="Y157" s="140"/>
      <c r="Z157" s="141" t="s">
        <v>55</v>
      </c>
      <c r="AA157" s="140"/>
      <c r="AB157" s="140"/>
      <c r="AC157" s="140"/>
      <c r="AD157" s="142"/>
      <c r="AE157" s="142"/>
    </row>
    <row r="158" spans="1:31" x14ac:dyDescent="0.2">
      <c r="A158" s="134"/>
      <c r="B158" s="146"/>
      <c r="C158" s="143"/>
      <c r="D158" s="135"/>
      <c r="E158" s="135"/>
      <c r="F158" s="136" t="s">
        <v>55</v>
      </c>
      <c r="G158" s="137"/>
      <c r="H158" s="136"/>
      <c r="I158" s="135"/>
      <c r="J158" s="135"/>
      <c r="K158" s="138"/>
      <c r="L158" s="138"/>
      <c r="M158" s="144"/>
      <c r="N158" s="144"/>
      <c r="O158" s="144"/>
      <c r="P158" s="142"/>
      <c r="Q158" s="134"/>
      <c r="R158" s="145"/>
      <c r="S158" s="140"/>
      <c r="T158" s="145"/>
      <c r="U158" s="139"/>
      <c r="V158" s="145"/>
      <c r="W158" s="140"/>
      <c r="X158" s="140"/>
      <c r="Y158" s="140"/>
      <c r="Z158" s="141" t="s">
        <v>55</v>
      </c>
      <c r="AA158" s="140"/>
      <c r="AB158" s="140"/>
      <c r="AC158" s="140"/>
      <c r="AD158" s="142"/>
      <c r="AE158" s="142"/>
    </row>
    <row r="159" spans="1:31" x14ac:dyDescent="0.2">
      <c r="A159" s="134"/>
      <c r="B159" s="146"/>
      <c r="C159" s="143"/>
      <c r="D159" s="135"/>
      <c r="E159" s="135"/>
      <c r="F159" s="136" t="s">
        <v>55</v>
      </c>
      <c r="G159" s="137"/>
      <c r="H159" s="136"/>
      <c r="I159" s="135"/>
      <c r="J159" s="135"/>
      <c r="K159" s="138"/>
      <c r="L159" s="138"/>
      <c r="M159" s="144"/>
      <c r="N159" s="144"/>
      <c r="O159" s="144"/>
      <c r="P159" s="142"/>
      <c r="Q159" s="134"/>
      <c r="R159" s="145"/>
      <c r="S159" s="140"/>
      <c r="T159" s="145"/>
      <c r="U159" s="139"/>
      <c r="V159" s="145"/>
      <c r="W159" s="140"/>
      <c r="X159" s="140"/>
      <c r="Y159" s="140"/>
      <c r="Z159" s="141" t="s">
        <v>55</v>
      </c>
      <c r="AA159" s="140"/>
      <c r="AB159" s="140"/>
      <c r="AC159" s="140"/>
      <c r="AD159" s="142"/>
      <c r="AE159" s="142"/>
    </row>
    <row r="160" spans="1:31" x14ac:dyDescent="0.2">
      <c r="A160" s="134"/>
      <c r="B160" s="146"/>
      <c r="C160" s="143"/>
      <c r="D160" s="135"/>
      <c r="E160" s="135"/>
      <c r="F160" s="136" t="s">
        <v>55</v>
      </c>
      <c r="G160" s="137"/>
      <c r="H160" s="136"/>
      <c r="I160" s="135"/>
      <c r="J160" s="135"/>
      <c r="K160" s="138"/>
      <c r="L160" s="138"/>
      <c r="M160" s="144"/>
      <c r="N160" s="144"/>
      <c r="O160" s="144"/>
      <c r="P160" s="142"/>
      <c r="Q160" s="134"/>
      <c r="R160" s="145"/>
      <c r="S160" s="140"/>
      <c r="T160" s="145"/>
      <c r="U160" s="139"/>
      <c r="V160" s="145"/>
      <c r="W160" s="140"/>
      <c r="X160" s="140"/>
      <c r="Y160" s="140"/>
      <c r="Z160" s="141" t="s">
        <v>55</v>
      </c>
      <c r="AA160" s="140"/>
      <c r="AB160" s="140"/>
      <c r="AC160" s="140"/>
      <c r="AD160" s="142"/>
      <c r="AE160" s="142"/>
    </row>
    <row r="161" spans="1:31" x14ac:dyDescent="0.2">
      <c r="A161" s="134"/>
      <c r="B161" s="146"/>
      <c r="C161" s="143"/>
      <c r="D161" s="135"/>
      <c r="E161" s="135"/>
      <c r="F161" s="136" t="s">
        <v>55</v>
      </c>
      <c r="G161" s="137"/>
      <c r="H161" s="136"/>
      <c r="I161" s="135"/>
      <c r="J161" s="135"/>
      <c r="K161" s="138"/>
      <c r="L161" s="138"/>
      <c r="M161" s="144"/>
      <c r="N161" s="144"/>
      <c r="O161" s="144"/>
      <c r="P161" s="142"/>
      <c r="Q161" s="134"/>
      <c r="R161" s="145"/>
      <c r="S161" s="140"/>
      <c r="T161" s="145"/>
      <c r="U161" s="139"/>
      <c r="V161" s="145"/>
      <c r="W161" s="140"/>
      <c r="X161" s="140"/>
      <c r="Y161" s="140"/>
      <c r="Z161" s="141" t="s">
        <v>55</v>
      </c>
      <c r="AA161" s="140"/>
      <c r="AB161" s="140"/>
      <c r="AC161" s="140"/>
      <c r="AD161" s="142"/>
      <c r="AE161" s="142"/>
    </row>
    <row r="162" spans="1:31" x14ac:dyDescent="0.2">
      <c r="A162" s="134"/>
      <c r="B162" s="146"/>
      <c r="C162" s="143"/>
      <c r="D162" s="135"/>
      <c r="E162" s="135"/>
      <c r="F162" s="136" t="s">
        <v>55</v>
      </c>
      <c r="G162" s="137"/>
      <c r="H162" s="136"/>
      <c r="I162" s="135"/>
      <c r="J162" s="135"/>
      <c r="K162" s="138"/>
      <c r="L162" s="138"/>
      <c r="M162" s="144"/>
      <c r="N162" s="144"/>
      <c r="O162" s="144"/>
      <c r="P162" s="142"/>
      <c r="Q162" s="134"/>
      <c r="R162" s="145"/>
      <c r="S162" s="140"/>
      <c r="T162" s="145"/>
      <c r="U162" s="139"/>
      <c r="V162" s="145"/>
      <c r="W162" s="140"/>
      <c r="X162" s="140"/>
      <c r="Y162" s="140"/>
      <c r="Z162" s="141" t="s">
        <v>55</v>
      </c>
      <c r="AA162" s="140"/>
      <c r="AB162" s="140"/>
      <c r="AC162" s="140"/>
      <c r="AD162" s="142"/>
      <c r="AE162" s="142"/>
    </row>
    <row r="163" spans="1:31" x14ac:dyDescent="0.2">
      <c r="A163" s="134"/>
      <c r="B163" s="146"/>
      <c r="C163" s="143"/>
      <c r="D163" s="135"/>
      <c r="E163" s="135"/>
      <c r="F163" s="136" t="s">
        <v>55</v>
      </c>
      <c r="G163" s="137"/>
      <c r="H163" s="136"/>
      <c r="I163" s="135"/>
      <c r="J163" s="135"/>
      <c r="K163" s="138"/>
      <c r="L163" s="138"/>
      <c r="M163" s="144"/>
      <c r="N163" s="144"/>
      <c r="O163" s="144"/>
      <c r="P163" s="142"/>
      <c r="Q163" s="134"/>
      <c r="R163" s="145"/>
      <c r="S163" s="140"/>
      <c r="T163" s="145"/>
      <c r="U163" s="139"/>
      <c r="V163" s="145"/>
      <c r="W163" s="140"/>
      <c r="X163" s="140"/>
      <c r="Y163" s="140"/>
      <c r="Z163" s="141" t="s">
        <v>55</v>
      </c>
      <c r="AA163" s="140"/>
      <c r="AB163" s="140"/>
      <c r="AC163" s="140"/>
      <c r="AD163" s="142"/>
      <c r="AE163" s="142"/>
    </row>
    <row r="164" spans="1:31" x14ac:dyDescent="0.2">
      <c r="A164" s="134"/>
      <c r="B164" s="146"/>
      <c r="C164" s="143"/>
      <c r="D164" s="135"/>
      <c r="E164" s="135"/>
      <c r="F164" s="136" t="s">
        <v>55</v>
      </c>
      <c r="G164" s="137"/>
      <c r="H164" s="136"/>
      <c r="I164" s="135"/>
      <c r="J164" s="135"/>
      <c r="K164" s="138"/>
      <c r="L164" s="138"/>
      <c r="M164" s="144"/>
      <c r="N164" s="144"/>
      <c r="O164" s="144"/>
      <c r="P164" s="142"/>
      <c r="Q164" s="134"/>
      <c r="R164" s="145"/>
      <c r="S164" s="140"/>
      <c r="T164" s="145"/>
      <c r="U164" s="139"/>
      <c r="V164" s="145"/>
      <c r="W164" s="140"/>
      <c r="X164" s="140"/>
      <c r="Y164" s="140"/>
      <c r="Z164" s="141" t="s">
        <v>55</v>
      </c>
      <c r="AA164" s="140"/>
      <c r="AB164" s="140"/>
      <c r="AC164" s="140"/>
      <c r="AD164" s="142"/>
      <c r="AE164" s="142"/>
    </row>
    <row r="165" spans="1:31" x14ac:dyDescent="0.2">
      <c r="A165" s="134"/>
      <c r="B165" s="146"/>
      <c r="C165" s="143"/>
      <c r="D165" s="135"/>
      <c r="E165" s="135"/>
      <c r="F165" s="136" t="s">
        <v>55</v>
      </c>
      <c r="G165" s="137"/>
      <c r="H165" s="136"/>
      <c r="I165" s="135"/>
      <c r="J165" s="135"/>
      <c r="K165" s="138"/>
      <c r="L165" s="138"/>
      <c r="M165" s="144"/>
      <c r="N165" s="144"/>
      <c r="O165" s="144"/>
      <c r="P165" s="142"/>
      <c r="Q165" s="134"/>
      <c r="R165" s="145"/>
      <c r="S165" s="140"/>
      <c r="T165" s="145"/>
      <c r="U165" s="139"/>
      <c r="V165" s="145"/>
      <c r="W165" s="140"/>
      <c r="X165" s="140"/>
      <c r="Y165" s="140"/>
      <c r="Z165" s="141" t="s">
        <v>55</v>
      </c>
      <c r="AA165" s="140"/>
      <c r="AB165" s="140"/>
      <c r="AC165" s="140"/>
      <c r="AD165" s="142"/>
      <c r="AE165" s="142"/>
    </row>
    <row r="166" spans="1:31" x14ac:dyDescent="0.2">
      <c r="A166" s="134"/>
      <c r="B166" s="146"/>
      <c r="C166" s="143"/>
      <c r="D166" s="135"/>
      <c r="E166" s="135"/>
      <c r="F166" s="136" t="s">
        <v>55</v>
      </c>
      <c r="G166" s="137"/>
      <c r="H166" s="136"/>
      <c r="I166" s="135"/>
      <c r="J166" s="135"/>
      <c r="K166" s="138"/>
      <c r="L166" s="138"/>
      <c r="M166" s="144"/>
      <c r="N166" s="144"/>
      <c r="O166" s="144"/>
      <c r="P166" s="142"/>
      <c r="Q166" s="134"/>
      <c r="R166" s="145"/>
      <c r="S166" s="140"/>
      <c r="T166" s="145"/>
      <c r="U166" s="139"/>
      <c r="V166" s="145"/>
      <c r="W166" s="140"/>
      <c r="X166" s="140"/>
      <c r="Y166" s="140"/>
      <c r="Z166" s="141" t="s">
        <v>55</v>
      </c>
      <c r="AA166" s="140"/>
      <c r="AB166" s="140"/>
      <c r="AC166" s="140"/>
      <c r="AD166" s="142"/>
      <c r="AE166" s="142"/>
    </row>
    <row r="167" spans="1:31" x14ac:dyDescent="0.2">
      <c r="A167" s="134"/>
      <c r="B167" s="146"/>
      <c r="C167" s="143"/>
      <c r="D167" s="135"/>
      <c r="E167" s="135"/>
      <c r="F167" s="136" t="s">
        <v>55</v>
      </c>
      <c r="G167" s="137"/>
      <c r="H167" s="136"/>
      <c r="I167" s="135"/>
      <c r="J167" s="135"/>
      <c r="K167" s="138"/>
      <c r="L167" s="138"/>
      <c r="M167" s="144"/>
      <c r="N167" s="144"/>
      <c r="O167" s="144"/>
      <c r="P167" s="142"/>
      <c r="Q167" s="134"/>
      <c r="R167" s="145"/>
      <c r="S167" s="140"/>
      <c r="T167" s="145"/>
      <c r="U167" s="139"/>
      <c r="V167" s="145"/>
      <c r="W167" s="140"/>
      <c r="X167" s="140"/>
      <c r="Y167" s="140"/>
      <c r="Z167" s="141" t="s">
        <v>55</v>
      </c>
      <c r="AA167" s="140"/>
      <c r="AB167" s="140"/>
      <c r="AC167" s="140"/>
      <c r="AD167" s="142"/>
      <c r="AE167" s="142"/>
    </row>
    <row r="168" spans="1:31" x14ac:dyDescent="0.2">
      <c r="A168" s="134"/>
      <c r="B168" s="146"/>
      <c r="C168" s="143"/>
      <c r="D168" s="135"/>
      <c r="E168" s="135"/>
      <c r="F168" s="136" t="s">
        <v>55</v>
      </c>
      <c r="G168" s="137"/>
      <c r="H168" s="136"/>
      <c r="I168" s="135"/>
      <c r="J168" s="135"/>
      <c r="K168" s="138"/>
      <c r="L168" s="138"/>
      <c r="M168" s="144"/>
      <c r="N168" s="144"/>
      <c r="O168" s="144"/>
      <c r="P168" s="142"/>
      <c r="Q168" s="134"/>
      <c r="R168" s="145"/>
      <c r="S168" s="140"/>
      <c r="T168" s="145"/>
      <c r="U168" s="139"/>
      <c r="V168" s="145"/>
      <c r="W168" s="140"/>
      <c r="X168" s="140"/>
      <c r="Y168" s="140"/>
      <c r="Z168" s="141" t="s">
        <v>55</v>
      </c>
      <c r="AA168" s="140"/>
      <c r="AB168" s="140"/>
      <c r="AC168" s="140"/>
      <c r="AD168" s="142"/>
      <c r="AE168" s="142"/>
    </row>
    <row r="169" spans="1:31" x14ac:dyDescent="0.2">
      <c r="A169" s="134"/>
      <c r="B169" s="146"/>
      <c r="C169" s="143"/>
      <c r="D169" s="135"/>
      <c r="E169" s="135"/>
      <c r="F169" s="136" t="s">
        <v>55</v>
      </c>
      <c r="G169" s="137"/>
      <c r="H169" s="136"/>
      <c r="I169" s="135"/>
      <c r="J169" s="135"/>
      <c r="K169" s="138"/>
      <c r="L169" s="138"/>
      <c r="M169" s="144"/>
      <c r="N169" s="144"/>
      <c r="O169" s="144"/>
      <c r="P169" s="142"/>
      <c r="Q169" s="134"/>
      <c r="R169" s="145"/>
      <c r="S169" s="140"/>
      <c r="T169" s="145"/>
      <c r="U169" s="139"/>
      <c r="V169" s="145"/>
      <c r="W169" s="140"/>
      <c r="X169" s="140"/>
      <c r="Y169" s="140"/>
      <c r="Z169" s="141" t="s">
        <v>55</v>
      </c>
      <c r="AA169" s="140"/>
      <c r="AB169" s="140"/>
      <c r="AC169" s="140"/>
      <c r="AD169" s="142"/>
      <c r="AE169" s="142"/>
    </row>
    <row r="170" spans="1:31" x14ac:dyDescent="0.2">
      <c r="A170" s="134"/>
      <c r="B170" s="146"/>
      <c r="C170" s="143"/>
      <c r="D170" s="135"/>
      <c r="E170" s="135"/>
      <c r="F170" s="136" t="s">
        <v>55</v>
      </c>
      <c r="G170" s="137"/>
      <c r="H170" s="136"/>
      <c r="I170" s="135"/>
      <c r="J170" s="135"/>
      <c r="K170" s="138"/>
      <c r="L170" s="138"/>
      <c r="M170" s="144"/>
      <c r="N170" s="144"/>
      <c r="O170" s="144"/>
      <c r="P170" s="142"/>
      <c r="Q170" s="134"/>
      <c r="R170" s="145"/>
      <c r="S170" s="140"/>
      <c r="T170" s="145"/>
      <c r="U170" s="139"/>
      <c r="V170" s="145"/>
      <c r="W170" s="140"/>
      <c r="X170" s="140"/>
      <c r="Y170" s="140"/>
      <c r="Z170" s="141" t="s">
        <v>55</v>
      </c>
      <c r="AA170" s="140"/>
      <c r="AB170" s="140"/>
      <c r="AC170" s="140"/>
      <c r="AD170" s="142"/>
      <c r="AE170" s="142"/>
    </row>
    <row r="171" spans="1:31" x14ac:dyDescent="0.2">
      <c r="A171" s="134"/>
      <c r="B171" s="146"/>
      <c r="C171" s="143"/>
      <c r="D171" s="135"/>
      <c r="E171" s="135"/>
      <c r="F171" s="136" t="s">
        <v>55</v>
      </c>
      <c r="G171" s="137"/>
      <c r="H171" s="136"/>
      <c r="I171" s="135"/>
      <c r="J171" s="135"/>
      <c r="K171" s="138"/>
      <c r="L171" s="138"/>
      <c r="M171" s="144"/>
      <c r="N171" s="144"/>
      <c r="O171" s="144"/>
      <c r="P171" s="142"/>
      <c r="Q171" s="134"/>
      <c r="R171" s="145"/>
      <c r="S171" s="140"/>
      <c r="T171" s="145"/>
      <c r="U171" s="139"/>
      <c r="V171" s="145"/>
      <c r="W171" s="140"/>
      <c r="X171" s="140"/>
      <c r="Y171" s="140"/>
      <c r="Z171" s="141" t="s">
        <v>55</v>
      </c>
      <c r="AA171" s="140"/>
      <c r="AB171" s="140"/>
      <c r="AC171" s="140"/>
      <c r="AD171" s="142"/>
      <c r="AE171" s="142"/>
    </row>
    <row r="172" spans="1:31" x14ac:dyDescent="0.2">
      <c r="A172" s="134"/>
      <c r="B172" s="146"/>
      <c r="C172" s="143"/>
      <c r="D172" s="135"/>
      <c r="E172" s="135"/>
      <c r="F172" s="136" t="s">
        <v>55</v>
      </c>
      <c r="G172" s="137"/>
      <c r="H172" s="136"/>
      <c r="I172" s="135"/>
      <c r="J172" s="135"/>
      <c r="K172" s="138"/>
      <c r="L172" s="138"/>
      <c r="M172" s="144"/>
      <c r="N172" s="144"/>
      <c r="O172" s="144"/>
      <c r="P172" s="142"/>
      <c r="Q172" s="134"/>
      <c r="R172" s="145"/>
      <c r="S172" s="140"/>
      <c r="T172" s="145"/>
      <c r="U172" s="139"/>
      <c r="V172" s="145"/>
      <c r="W172" s="140"/>
      <c r="X172" s="140"/>
      <c r="Y172" s="140"/>
      <c r="Z172" s="141" t="s">
        <v>55</v>
      </c>
      <c r="AA172" s="140"/>
      <c r="AB172" s="140"/>
      <c r="AC172" s="140"/>
      <c r="AD172" s="142"/>
      <c r="AE172" s="142"/>
    </row>
    <row r="173" spans="1:31" x14ac:dyDescent="0.2">
      <c r="A173" s="134"/>
      <c r="B173" s="146"/>
      <c r="C173" s="143"/>
      <c r="D173" s="135"/>
      <c r="E173" s="135"/>
      <c r="F173" s="136" t="s">
        <v>55</v>
      </c>
      <c r="G173" s="137"/>
      <c r="H173" s="136"/>
      <c r="I173" s="135"/>
      <c r="J173" s="135"/>
      <c r="K173" s="138"/>
      <c r="L173" s="138"/>
      <c r="M173" s="144"/>
      <c r="N173" s="144"/>
      <c r="O173" s="144"/>
      <c r="P173" s="142"/>
      <c r="Q173" s="134"/>
      <c r="R173" s="145"/>
      <c r="S173" s="140"/>
      <c r="T173" s="145"/>
      <c r="U173" s="139"/>
      <c r="V173" s="145"/>
      <c r="W173" s="140"/>
      <c r="X173" s="140"/>
      <c r="Y173" s="140"/>
      <c r="Z173" s="141" t="s">
        <v>55</v>
      </c>
      <c r="AA173" s="140"/>
      <c r="AB173" s="140"/>
      <c r="AC173" s="140"/>
      <c r="AD173" s="142"/>
      <c r="AE173" s="142"/>
    </row>
    <row r="174" spans="1:31" x14ac:dyDescent="0.2">
      <c r="A174" s="134"/>
      <c r="B174" s="146"/>
      <c r="C174" s="143"/>
      <c r="D174" s="135"/>
      <c r="E174" s="135"/>
      <c r="F174" s="136" t="s">
        <v>55</v>
      </c>
      <c r="G174" s="137"/>
      <c r="H174" s="136"/>
      <c r="I174" s="135"/>
      <c r="J174" s="135"/>
      <c r="K174" s="138"/>
      <c r="L174" s="138"/>
      <c r="M174" s="144"/>
      <c r="N174" s="144"/>
      <c r="O174" s="144"/>
      <c r="P174" s="142"/>
      <c r="Q174" s="134"/>
      <c r="R174" s="145"/>
      <c r="S174" s="140"/>
      <c r="T174" s="145"/>
      <c r="U174" s="139"/>
      <c r="V174" s="145"/>
      <c r="W174" s="140"/>
      <c r="X174" s="140"/>
      <c r="Y174" s="140"/>
      <c r="Z174" s="141" t="s">
        <v>55</v>
      </c>
      <c r="AA174" s="140"/>
      <c r="AB174" s="140"/>
      <c r="AC174" s="140"/>
      <c r="AD174" s="142"/>
      <c r="AE174" s="142"/>
    </row>
    <row r="175" spans="1:31" x14ac:dyDescent="0.2">
      <c r="A175" s="134"/>
      <c r="B175" s="146"/>
      <c r="C175" s="143"/>
      <c r="D175" s="135"/>
      <c r="E175" s="135"/>
      <c r="F175" s="136" t="s">
        <v>55</v>
      </c>
      <c r="G175" s="137"/>
      <c r="H175" s="136"/>
      <c r="I175" s="135"/>
      <c r="J175" s="135"/>
      <c r="K175" s="138"/>
      <c r="L175" s="138"/>
      <c r="M175" s="144"/>
      <c r="N175" s="144"/>
      <c r="O175" s="144"/>
      <c r="P175" s="142"/>
      <c r="Q175" s="134"/>
      <c r="R175" s="145"/>
      <c r="S175" s="140"/>
      <c r="T175" s="145"/>
      <c r="U175" s="139"/>
      <c r="V175" s="145"/>
      <c r="W175" s="140"/>
      <c r="X175" s="140"/>
      <c r="Y175" s="140"/>
      <c r="Z175" s="141" t="s">
        <v>55</v>
      </c>
      <c r="AA175" s="140"/>
      <c r="AB175" s="140"/>
      <c r="AC175" s="140"/>
      <c r="AD175" s="142"/>
      <c r="AE175" s="142"/>
    </row>
    <row r="176" spans="1:31" x14ac:dyDescent="0.2">
      <c r="A176" s="134"/>
      <c r="B176" s="146"/>
      <c r="C176" s="143"/>
      <c r="D176" s="135"/>
      <c r="E176" s="135"/>
      <c r="F176" s="136" t="s">
        <v>55</v>
      </c>
      <c r="G176" s="137"/>
      <c r="H176" s="136"/>
      <c r="I176" s="135"/>
      <c r="J176" s="135"/>
      <c r="K176" s="138"/>
      <c r="L176" s="138"/>
      <c r="M176" s="144"/>
      <c r="N176" s="144"/>
      <c r="O176" s="144"/>
      <c r="P176" s="142"/>
      <c r="Q176" s="134"/>
      <c r="R176" s="145"/>
      <c r="S176" s="140"/>
      <c r="T176" s="145"/>
      <c r="U176" s="139"/>
      <c r="V176" s="145"/>
      <c r="W176" s="140"/>
      <c r="X176" s="140"/>
      <c r="Y176" s="140"/>
      <c r="Z176" s="141" t="s">
        <v>55</v>
      </c>
      <c r="AA176" s="140"/>
      <c r="AB176" s="140"/>
      <c r="AC176" s="140"/>
      <c r="AD176" s="142"/>
      <c r="AE176" s="142"/>
    </row>
    <row r="177" spans="1:31" x14ac:dyDescent="0.2">
      <c r="A177" s="134"/>
      <c r="B177" s="146"/>
      <c r="C177" s="143"/>
      <c r="D177" s="135"/>
      <c r="E177" s="135"/>
      <c r="F177" s="136" t="s">
        <v>55</v>
      </c>
      <c r="G177" s="137"/>
      <c r="H177" s="136"/>
      <c r="I177" s="135"/>
      <c r="J177" s="135"/>
      <c r="K177" s="138"/>
      <c r="L177" s="138"/>
      <c r="M177" s="144"/>
      <c r="N177" s="144"/>
      <c r="O177" s="144"/>
      <c r="P177" s="142"/>
      <c r="Q177" s="134"/>
      <c r="R177" s="145"/>
      <c r="S177" s="140"/>
      <c r="T177" s="145"/>
      <c r="U177" s="139"/>
      <c r="V177" s="145"/>
      <c r="W177" s="140"/>
      <c r="X177" s="140"/>
      <c r="Y177" s="140"/>
      <c r="Z177" s="141" t="s">
        <v>55</v>
      </c>
      <c r="AA177" s="140"/>
      <c r="AB177" s="140"/>
      <c r="AC177" s="140"/>
      <c r="AD177" s="142"/>
      <c r="AE177" s="142"/>
    </row>
    <row r="178" spans="1:31" x14ac:dyDescent="0.2">
      <c r="A178" s="134"/>
      <c r="B178" s="146"/>
      <c r="C178" s="143"/>
      <c r="D178" s="135"/>
      <c r="E178" s="135"/>
      <c r="F178" s="136" t="s">
        <v>55</v>
      </c>
      <c r="G178" s="137"/>
      <c r="H178" s="136"/>
      <c r="I178" s="135"/>
      <c r="J178" s="135"/>
      <c r="K178" s="138"/>
      <c r="L178" s="138"/>
      <c r="M178" s="144"/>
      <c r="N178" s="144"/>
      <c r="O178" s="144"/>
      <c r="P178" s="142"/>
      <c r="Q178" s="134"/>
      <c r="R178" s="145"/>
      <c r="S178" s="140"/>
      <c r="T178" s="145"/>
      <c r="U178" s="139"/>
      <c r="V178" s="145"/>
      <c r="W178" s="140"/>
      <c r="X178" s="140"/>
      <c r="Y178" s="140"/>
      <c r="Z178" s="141" t="s">
        <v>55</v>
      </c>
      <c r="AA178" s="140"/>
      <c r="AB178" s="140"/>
      <c r="AC178" s="140"/>
      <c r="AD178" s="142"/>
      <c r="AE178" s="142"/>
    </row>
    <row r="179" spans="1:31" x14ac:dyDescent="0.2">
      <c r="A179" s="134"/>
      <c r="B179" s="146"/>
      <c r="C179" s="143"/>
      <c r="D179" s="135"/>
      <c r="E179" s="135"/>
      <c r="F179" s="136" t="s">
        <v>55</v>
      </c>
      <c r="G179" s="137"/>
      <c r="H179" s="136"/>
      <c r="I179" s="135"/>
      <c r="J179" s="135"/>
      <c r="K179" s="138"/>
      <c r="L179" s="138"/>
      <c r="M179" s="144"/>
      <c r="N179" s="144"/>
      <c r="O179" s="144"/>
      <c r="P179" s="142"/>
      <c r="Q179" s="134"/>
      <c r="R179" s="145"/>
      <c r="S179" s="140"/>
      <c r="T179" s="145"/>
      <c r="U179" s="139"/>
      <c r="V179" s="145"/>
      <c r="W179" s="140"/>
      <c r="X179" s="140"/>
      <c r="Y179" s="140"/>
      <c r="Z179" s="141" t="s">
        <v>55</v>
      </c>
      <c r="AA179" s="140"/>
      <c r="AB179" s="140"/>
      <c r="AC179" s="140"/>
      <c r="AD179" s="142"/>
      <c r="AE179" s="142"/>
    </row>
    <row r="180" spans="1:31" x14ac:dyDescent="0.2">
      <c r="A180" s="134"/>
      <c r="B180" s="146"/>
      <c r="C180" s="143"/>
      <c r="D180" s="135"/>
      <c r="E180" s="135"/>
      <c r="F180" s="136" t="s">
        <v>55</v>
      </c>
      <c r="G180" s="137"/>
      <c r="H180" s="136"/>
      <c r="I180" s="135"/>
      <c r="J180" s="135"/>
      <c r="K180" s="138"/>
      <c r="L180" s="138"/>
      <c r="M180" s="144"/>
      <c r="N180" s="144"/>
      <c r="O180" s="144"/>
      <c r="P180" s="142"/>
      <c r="Q180" s="134"/>
      <c r="R180" s="145"/>
      <c r="S180" s="140"/>
      <c r="T180" s="145"/>
      <c r="U180" s="139"/>
      <c r="V180" s="145"/>
      <c r="W180" s="140"/>
      <c r="X180" s="140"/>
      <c r="Y180" s="140"/>
      <c r="Z180" s="141" t="s">
        <v>55</v>
      </c>
      <c r="AA180" s="140"/>
      <c r="AB180" s="140"/>
      <c r="AC180" s="140"/>
      <c r="AD180" s="142"/>
      <c r="AE180" s="142"/>
    </row>
    <row r="181" spans="1:31" x14ac:dyDescent="0.2">
      <c r="A181" s="134"/>
      <c r="B181" s="146"/>
      <c r="C181" s="143"/>
      <c r="D181" s="135"/>
      <c r="E181" s="135"/>
      <c r="F181" s="136" t="s">
        <v>55</v>
      </c>
      <c r="G181" s="137"/>
      <c r="H181" s="136"/>
      <c r="I181" s="135"/>
      <c r="J181" s="135"/>
      <c r="K181" s="138"/>
      <c r="L181" s="138"/>
      <c r="M181" s="144"/>
      <c r="N181" s="144"/>
      <c r="O181" s="144"/>
      <c r="P181" s="142"/>
      <c r="Q181" s="134"/>
      <c r="R181" s="145"/>
      <c r="S181" s="140"/>
      <c r="T181" s="145"/>
      <c r="U181" s="139"/>
      <c r="V181" s="145"/>
      <c r="W181" s="140"/>
      <c r="X181" s="140"/>
      <c r="Y181" s="140"/>
      <c r="Z181" s="141" t="s">
        <v>55</v>
      </c>
      <c r="AA181" s="140"/>
      <c r="AB181" s="140"/>
      <c r="AC181" s="140"/>
      <c r="AD181" s="142"/>
      <c r="AE181" s="142"/>
    </row>
    <row r="182" spans="1:31" x14ac:dyDescent="0.2">
      <c r="A182" s="134"/>
      <c r="B182" s="146"/>
      <c r="C182" s="143"/>
      <c r="D182" s="135"/>
      <c r="E182" s="135"/>
      <c r="F182" s="136" t="s">
        <v>55</v>
      </c>
      <c r="G182" s="137"/>
      <c r="H182" s="136"/>
      <c r="I182" s="135"/>
      <c r="J182" s="135"/>
      <c r="K182" s="138"/>
      <c r="L182" s="138"/>
      <c r="M182" s="144"/>
      <c r="N182" s="144"/>
      <c r="O182" s="144"/>
      <c r="P182" s="142"/>
      <c r="Q182" s="134"/>
      <c r="R182" s="145"/>
      <c r="S182" s="140"/>
      <c r="T182" s="145"/>
      <c r="U182" s="139"/>
      <c r="V182" s="145"/>
      <c r="W182" s="140"/>
      <c r="X182" s="140"/>
      <c r="Y182" s="140"/>
      <c r="Z182" s="141" t="s">
        <v>55</v>
      </c>
      <c r="AA182" s="140"/>
      <c r="AB182" s="140"/>
      <c r="AC182" s="140"/>
      <c r="AD182" s="142"/>
      <c r="AE182" s="142"/>
    </row>
    <row r="183" spans="1:31" x14ac:dyDescent="0.2">
      <c r="A183" s="134"/>
      <c r="B183" s="146"/>
      <c r="C183" s="143"/>
      <c r="D183" s="135"/>
      <c r="E183" s="135"/>
      <c r="F183" s="136" t="s">
        <v>55</v>
      </c>
      <c r="G183" s="137"/>
      <c r="H183" s="136"/>
      <c r="I183" s="135"/>
      <c r="J183" s="135"/>
      <c r="K183" s="138"/>
      <c r="L183" s="138"/>
      <c r="M183" s="144"/>
      <c r="N183" s="144"/>
      <c r="O183" s="144"/>
      <c r="P183" s="142"/>
      <c r="Q183" s="134"/>
      <c r="R183" s="145"/>
      <c r="S183" s="140"/>
      <c r="T183" s="145"/>
      <c r="U183" s="139"/>
      <c r="V183" s="145"/>
      <c r="W183" s="140"/>
      <c r="X183" s="140"/>
      <c r="Y183" s="140"/>
      <c r="Z183" s="141" t="s">
        <v>55</v>
      </c>
      <c r="AA183" s="140"/>
      <c r="AB183" s="140"/>
      <c r="AC183" s="140"/>
      <c r="AD183" s="142"/>
      <c r="AE183" s="142"/>
    </row>
  </sheetData>
  <sheetProtection selectLockedCells="1"/>
  <mergeCells count="16">
    <mergeCell ref="K6:K8"/>
    <mergeCell ref="L6:L8"/>
    <mergeCell ref="G12:H12"/>
    <mergeCell ref="B2:B6"/>
    <mergeCell ref="E2:F3"/>
    <mergeCell ref="I6:I8"/>
    <mergeCell ref="J6:J8"/>
    <mergeCell ref="A26:AE28"/>
    <mergeCell ref="A13:AE15"/>
    <mergeCell ref="A39:AE41"/>
    <mergeCell ref="W12:AC12"/>
    <mergeCell ref="I9:I10"/>
    <mergeCell ref="J9:J10"/>
    <mergeCell ref="K9:K10"/>
    <mergeCell ref="L9:L10"/>
    <mergeCell ref="T12:V12"/>
  </mergeCells>
  <phoneticPr fontId="47" type="noConversion"/>
  <dataValidations count="4">
    <dataValidation type="list" allowBlank="1" showInputMessage="1" showErrorMessage="1" sqref="R16:R25 R29:R38 R42:R104">
      <formula1>"TY5,TY4,TY3,TY2,TY1,NIMO"</formula1>
    </dataValidation>
    <dataValidation type="list" allowBlank="1" showInputMessage="1" showErrorMessage="1" sqref="S16:S25 S29:S38 S42:S104">
      <formula1>"1-Short Grass, 2-Timber, 3-Tall Grass, 4-Chapperal, 5-Brush, 6-Dormant Brush, 7-Southern Rough, 8-Closed Timber Liter, 9-Hardwood Liter, 10-Timber, 11-Light Logging Slash, 12-Medium Logging Slash, 13-Heavy Logging Slash"</formula1>
    </dataValidation>
    <dataValidation type="list" allowBlank="1" showInputMessage="1" showErrorMessage="1" sqref="AD16:AE25 AD29:AE38 AD42:AE104">
      <formula1>"Yes, No"</formula1>
    </dataValidation>
    <dataValidation type="list" allowBlank="1" showInputMessage="1" showErrorMessage="1" sqref="G16:G25 G42:G183 G29:G38">
      <formula1>"TDX,SUX,LIX"</formula1>
    </dataValidation>
  </dataValidation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B100"/>
  <sheetViews>
    <sheetView workbookViewId="0">
      <pane xSplit="4" topLeftCell="E1" activePane="topRight" state="frozen"/>
      <selection activeCell="S41" sqref="S41"/>
      <selection pane="topRight" activeCell="S41" sqref="S41"/>
    </sheetView>
  </sheetViews>
  <sheetFormatPr defaultRowHeight="12.75" x14ac:dyDescent="0.2"/>
  <cols>
    <col min="2" max="2" width="27.7109375" customWidth="1"/>
  </cols>
  <sheetData>
    <row r="1" spans="1:28" ht="13.5" thickBot="1" x14ac:dyDescent="0.25"/>
    <row r="2" spans="1:28" ht="13.5" customHeight="1" thickTop="1" x14ac:dyDescent="0.2">
      <c r="B2" s="939" t="s">
        <v>111</v>
      </c>
      <c r="C2" s="940"/>
      <c r="D2" s="941"/>
      <c r="G2" s="954" t="s">
        <v>110</v>
      </c>
      <c r="H2" s="955"/>
    </row>
    <row r="3" spans="1:28" ht="12.75" customHeight="1" x14ac:dyDescent="0.2">
      <c r="B3" s="942"/>
      <c r="C3" s="943"/>
      <c r="D3" s="944"/>
      <c r="G3" s="956"/>
      <c r="H3" s="957"/>
    </row>
    <row r="4" spans="1:28" ht="12.75" customHeight="1" x14ac:dyDescent="0.2">
      <c r="B4" s="942"/>
      <c r="C4" s="943"/>
      <c r="D4" s="944"/>
      <c r="G4" s="488" t="s">
        <v>67</v>
      </c>
      <c r="H4" s="487">
        <f>COUNTIF(G13:G100,"TDX")</f>
        <v>0</v>
      </c>
    </row>
    <row r="5" spans="1:28" ht="12.75" customHeight="1" x14ac:dyDescent="0.2">
      <c r="B5" s="942"/>
      <c r="C5" s="943"/>
      <c r="D5" s="944"/>
      <c r="G5" s="488" t="s">
        <v>81</v>
      </c>
      <c r="H5" s="487">
        <f>COUNTIF(G13:G100,"sux")</f>
        <v>0</v>
      </c>
    </row>
    <row r="6" spans="1:28" ht="13.5" customHeight="1" thickBot="1" x14ac:dyDescent="0.25">
      <c r="B6" s="945"/>
      <c r="C6" s="946"/>
      <c r="D6" s="947"/>
      <c r="G6" s="488" t="s">
        <v>68</v>
      </c>
      <c r="H6" s="487">
        <f>COUNTIF(G13:G100,"LIX")</f>
        <v>0</v>
      </c>
    </row>
    <row r="7" spans="1:28" ht="13.5" thickTop="1" x14ac:dyDescent="0.2"/>
    <row r="9" spans="1:28" x14ac:dyDescent="0.2">
      <c r="B9" s="948" t="s">
        <v>112</v>
      </c>
      <c r="C9" s="949"/>
      <c r="D9" s="950"/>
    </row>
    <row r="10" spans="1:28" x14ac:dyDescent="0.2">
      <c r="B10" s="951" t="s">
        <v>113</v>
      </c>
      <c r="C10" s="952"/>
      <c r="D10" s="953"/>
    </row>
    <row r="11" spans="1:28" ht="13.5" thickBot="1" x14ac:dyDescent="0.25"/>
    <row r="12" spans="1:28" ht="36" customHeight="1" thickTop="1" thickBot="1" x14ac:dyDescent="0.25">
      <c r="A12" s="354" t="s">
        <v>0</v>
      </c>
      <c r="B12" s="355" t="s">
        <v>1</v>
      </c>
      <c r="C12" s="356" t="s">
        <v>28</v>
      </c>
      <c r="D12" s="357" t="s">
        <v>2</v>
      </c>
      <c r="E12" s="357" t="s">
        <v>15</v>
      </c>
      <c r="F12" s="357" t="s">
        <v>114</v>
      </c>
      <c r="G12" s="930" t="s">
        <v>5</v>
      </c>
      <c r="H12" s="931"/>
      <c r="I12" s="549" t="s">
        <v>173</v>
      </c>
      <c r="J12" s="549" t="s">
        <v>174</v>
      </c>
      <c r="K12" s="550" t="s">
        <v>173</v>
      </c>
      <c r="L12" s="550" t="s">
        <v>175</v>
      </c>
      <c r="M12" s="357" t="s">
        <v>7</v>
      </c>
      <c r="N12" s="358" t="s">
        <v>16</v>
      </c>
      <c r="O12" s="358" t="s">
        <v>17</v>
      </c>
      <c r="P12" s="359" t="s">
        <v>19</v>
      </c>
      <c r="Q12" s="932" t="s">
        <v>20</v>
      </c>
      <c r="R12" s="933"/>
      <c r="S12" s="934"/>
      <c r="T12" s="935" t="s">
        <v>21</v>
      </c>
      <c r="U12" s="936"/>
      <c r="V12" s="936"/>
      <c r="W12" s="936"/>
      <c r="X12" s="937"/>
      <c r="Y12" s="937"/>
      <c r="Z12" s="938"/>
      <c r="AA12" s="360" t="s">
        <v>31</v>
      </c>
      <c r="AB12" s="360" t="s">
        <v>30</v>
      </c>
    </row>
    <row r="13" spans="1:28" ht="15" customHeight="1" thickTop="1" x14ac:dyDescent="0.2">
      <c r="F13" t="str">
        <f>IF(B14="","",F18+1)</f>
        <v/>
      </c>
      <c r="N13">
        <f>IF((J13+L13)&gt;5000,"G",IF((J13+L13)&gt;1000,"F", IF((J13+L13)&gt;300,"E",IF((J13+L13)&gt;100,"D",IF((J13+L13)&gt;10,"C",IF((J13+L13)&gt;0.3,"B",IF((J13+L13)&gt;0,"A",)))))))</f>
        <v>0</v>
      </c>
      <c r="W13" s="165" t="s">
        <v>118</v>
      </c>
    </row>
    <row r="14" spans="1:28" x14ac:dyDescent="0.2">
      <c r="F14" t="str">
        <f>IF(B14="","",F13+1)</f>
        <v/>
      </c>
      <c r="N14">
        <f t="shared" ref="N14:N77" si="0">IF((J14+L14)&gt;5000,"G",IF((J14+L14)&gt;1000,"F", IF((J14+L14)&gt;300,"E",IF((J14+L14)&gt;100,"D",IF((J14+L14)&gt;10,"C",IF((J14+L14)&gt;0.3,"B",IF((J14+L14)&gt;0,"A",)))))))</f>
        <v>0</v>
      </c>
      <c r="W14" s="165" t="s">
        <v>118</v>
      </c>
    </row>
    <row r="15" spans="1:28" x14ac:dyDescent="0.2">
      <c r="F15" t="str">
        <f t="shared" ref="F15:F78" si="1">IF(B15="","",F14+1)</f>
        <v/>
      </c>
      <c r="N15">
        <f t="shared" si="0"/>
        <v>0</v>
      </c>
      <c r="W15" s="165" t="s">
        <v>118</v>
      </c>
    </row>
    <row r="16" spans="1:28" x14ac:dyDescent="0.2">
      <c r="F16" t="str">
        <f t="shared" si="1"/>
        <v/>
      </c>
      <c r="N16">
        <f t="shared" si="0"/>
        <v>0</v>
      </c>
      <c r="W16" s="165" t="s">
        <v>118</v>
      </c>
    </row>
    <row r="17" spans="6:23" x14ac:dyDescent="0.2">
      <c r="F17" t="str">
        <f t="shared" si="1"/>
        <v/>
      </c>
      <c r="N17">
        <f t="shared" si="0"/>
        <v>0</v>
      </c>
      <c r="W17" s="165" t="s">
        <v>118</v>
      </c>
    </row>
    <row r="18" spans="6:23" x14ac:dyDescent="0.2">
      <c r="F18" t="str">
        <f t="shared" si="1"/>
        <v/>
      </c>
      <c r="N18">
        <f t="shared" si="0"/>
        <v>0</v>
      </c>
      <c r="W18" s="165" t="s">
        <v>118</v>
      </c>
    </row>
    <row r="19" spans="6:23" x14ac:dyDescent="0.2">
      <c r="F19" t="str">
        <f t="shared" si="1"/>
        <v/>
      </c>
      <c r="N19">
        <f t="shared" si="0"/>
        <v>0</v>
      </c>
      <c r="W19" s="165" t="s">
        <v>118</v>
      </c>
    </row>
    <row r="20" spans="6:23" x14ac:dyDescent="0.2">
      <c r="F20" t="str">
        <f t="shared" si="1"/>
        <v/>
      </c>
      <c r="N20">
        <f t="shared" si="0"/>
        <v>0</v>
      </c>
      <c r="W20" s="165" t="s">
        <v>118</v>
      </c>
    </row>
    <row r="21" spans="6:23" x14ac:dyDescent="0.2">
      <c r="F21" t="str">
        <f t="shared" si="1"/>
        <v/>
      </c>
      <c r="N21">
        <f t="shared" si="0"/>
        <v>0</v>
      </c>
      <c r="W21" s="165" t="s">
        <v>118</v>
      </c>
    </row>
    <row r="22" spans="6:23" x14ac:dyDescent="0.2">
      <c r="F22" t="str">
        <f t="shared" si="1"/>
        <v/>
      </c>
      <c r="N22">
        <f t="shared" si="0"/>
        <v>0</v>
      </c>
      <c r="W22" s="165" t="s">
        <v>118</v>
      </c>
    </row>
    <row r="23" spans="6:23" x14ac:dyDescent="0.2">
      <c r="F23" t="str">
        <f t="shared" si="1"/>
        <v/>
      </c>
      <c r="N23">
        <f t="shared" si="0"/>
        <v>0</v>
      </c>
      <c r="W23" s="165" t="s">
        <v>118</v>
      </c>
    </row>
    <row r="24" spans="6:23" x14ac:dyDescent="0.2">
      <c r="F24" t="str">
        <f t="shared" si="1"/>
        <v/>
      </c>
      <c r="N24">
        <f t="shared" si="0"/>
        <v>0</v>
      </c>
      <c r="W24" s="165" t="s">
        <v>118</v>
      </c>
    </row>
    <row r="25" spans="6:23" x14ac:dyDescent="0.2">
      <c r="F25" t="str">
        <f t="shared" si="1"/>
        <v/>
      </c>
      <c r="N25">
        <f t="shared" si="0"/>
        <v>0</v>
      </c>
      <c r="W25" s="165" t="s">
        <v>118</v>
      </c>
    </row>
    <row r="26" spans="6:23" x14ac:dyDescent="0.2">
      <c r="F26" t="str">
        <f t="shared" si="1"/>
        <v/>
      </c>
      <c r="N26">
        <f t="shared" si="0"/>
        <v>0</v>
      </c>
      <c r="W26" s="165" t="s">
        <v>118</v>
      </c>
    </row>
    <row r="27" spans="6:23" x14ac:dyDescent="0.2">
      <c r="F27" t="str">
        <f t="shared" si="1"/>
        <v/>
      </c>
      <c r="N27">
        <f t="shared" si="0"/>
        <v>0</v>
      </c>
      <c r="W27" s="165" t="s">
        <v>118</v>
      </c>
    </row>
    <row r="28" spans="6:23" x14ac:dyDescent="0.2">
      <c r="F28" t="str">
        <f t="shared" si="1"/>
        <v/>
      </c>
      <c r="N28">
        <f t="shared" si="0"/>
        <v>0</v>
      </c>
      <c r="W28" s="165" t="s">
        <v>118</v>
      </c>
    </row>
    <row r="29" spans="6:23" x14ac:dyDescent="0.2">
      <c r="F29" t="str">
        <f t="shared" si="1"/>
        <v/>
      </c>
      <c r="N29">
        <f t="shared" si="0"/>
        <v>0</v>
      </c>
      <c r="W29" s="165" t="s">
        <v>118</v>
      </c>
    </row>
    <row r="30" spans="6:23" x14ac:dyDescent="0.2">
      <c r="F30" t="str">
        <f t="shared" si="1"/>
        <v/>
      </c>
      <c r="N30">
        <f t="shared" si="0"/>
        <v>0</v>
      </c>
      <c r="W30" s="165" t="s">
        <v>118</v>
      </c>
    </row>
    <row r="31" spans="6:23" x14ac:dyDescent="0.2">
      <c r="F31" t="str">
        <f t="shared" si="1"/>
        <v/>
      </c>
      <c r="N31">
        <f t="shared" si="0"/>
        <v>0</v>
      </c>
      <c r="W31" s="165" t="s">
        <v>118</v>
      </c>
    </row>
    <row r="32" spans="6:23" x14ac:dyDescent="0.2">
      <c r="F32" t="str">
        <f t="shared" si="1"/>
        <v/>
      </c>
      <c r="N32">
        <f t="shared" si="0"/>
        <v>0</v>
      </c>
      <c r="W32" s="165" t="s">
        <v>118</v>
      </c>
    </row>
    <row r="33" spans="6:23" x14ac:dyDescent="0.2">
      <c r="F33" t="str">
        <f t="shared" si="1"/>
        <v/>
      </c>
      <c r="N33">
        <f t="shared" si="0"/>
        <v>0</v>
      </c>
      <c r="W33" s="165" t="s">
        <v>118</v>
      </c>
    </row>
    <row r="34" spans="6:23" x14ac:dyDescent="0.2">
      <c r="F34" t="str">
        <f t="shared" si="1"/>
        <v/>
      </c>
      <c r="N34">
        <f t="shared" si="0"/>
        <v>0</v>
      </c>
      <c r="W34" s="165" t="s">
        <v>118</v>
      </c>
    </row>
    <row r="35" spans="6:23" x14ac:dyDescent="0.2">
      <c r="F35" t="str">
        <f t="shared" si="1"/>
        <v/>
      </c>
      <c r="N35">
        <f t="shared" si="0"/>
        <v>0</v>
      </c>
      <c r="W35" s="165" t="s">
        <v>118</v>
      </c>
    </row>
    <row r="36" spans="6:23" x14ac:dyDescent="0.2">
      <c r="F36" t="str">
        <f t="shared" si="1"/>
        <v/>
      </c>
      <c r="N36">
        <f t="shared" si="0"/>
        <v>0</v>
      </c>
      <c r="W36" s="165" t="s">
        <v>118</v>
      </c>
    </row>
    <row r="37" spans="6:23" x14ac:dyDescent="0.2">
      <c r="F37" t="str">
        <f t="shared" si="1"/>
        <v/>
      </c>
      <c r="N37">
        <f t="shared" si="0"/>
        <v>0</v>
      </c>
      <c r="W37" s="165" t="s">
        <v>118</v>
      </c>
    </row>
    <row r="38" spans="6:23" x14ac:dyDescent="0.2">
      <c r="F38" t="str">
        <f t="shared" si="1"/>
        <v/>
      </c>
      <c r="N38">
        <f t="shared" si="0"/>
        <v>0</v>
      </c>
      <c r="W38" s="165" t="s">
        <v>118</v>
      </c>
    </row>
    <row r="39" spans="6:23" x14ac:dyDescent="0.2">
      <c r="F39" t="str">
        <f t="shared" si="1"/>
        <v/>
      </c>
      <c r="N39">
        <f t="shared" si="0"/>
        <v>0</v>
      </c>
      <c r="W39" s="165" t="s">
        <v>118</v>
      </c>
    </row>
    <row r="40" spans="6:23" x14ac:dyDescent="0.2">
      <c r="F40" t="str">
        <f t="shared" si="1"/>
        <v/>
      </c>
      <c r="N40">
        <f t="shared" si="0"/>
        <v>0</v>
      </c>
      <c r="W40" s="165" t="s">
        <v>118</v>
      </c>
    </row>
    <row r="41" spans="6:23" x14ac:dyDescent="0.2">
      <c r="F41" t="str">
        <f t="shared" si="1"/>
        <v/>
      </c>
      <c r="N41">
        <f t="shared" si="0"/>
        <v>0</v>
      </c>
      <c r="W41" s="165" t="s">
        <v>118</v>
      </c>
    </row>
    <row r="42" spans="6:23" x14ac:dyDescent="0.2">
      <c r="F42" t="str">
        <f t="shared" si="1"/>
        <v/>
      </c>
      <c r="N42">
        <f t="shared" si="0"/>
        <v>0</v>
      </c>
      <c r="W42" s="165" t="s">
        <v>118</v>
      </c>
    </row>
    <row r="43" spans="6:23" x14ac:dyDescent="0.2">
      <c r="F43" t="str">
        <f t="shared" si="1"/>
        <v/>
      </c>
      <c r="N43">
        <f t="shared" si="0"/>
        <v>0</v>
      </c>
      <c r="W43" s="165" t="s">
        <v>118</v>
      </c>
    </row>
    <row r="44" spans="6:23" x14ac:dyDescent="0.2">
      <c r="F44" t="str">
        <f t="shared" si="1"/>
        <v/>
      </c>
      <c r="N44">
        <f t="shared" si="0"/>
        <v>0</v>
      </c>
      <c r="W44" s="165" t="s">
        <v>118</v>
      </c>
    </row>
    <row r="45" spans="6:23" x14ac:dyDescent="0.2">
      <c r="F45" t="str">
        <f t="shared" si="1"/>
        <v/>
      </c>
      <c r="N45">
        <f t="shared" si="0"/>
        <v>0</v>
      </c>
      <c r="W45" s="165" t="s">
        <v>118</v>
      </c>
    </row>
    <row r="46" spans="6:23" x14ac:dyDescent="0.2">
      <c r="F46" t="str">
        <f t="shared" si="1"/>
        <v/>
      </c>
      <c r="N46">
        <f t="shared" si="0"/>
        <v>0</v>
      </c>
      <c r="W46" s="165" t="s">
        <v>118</v>
      </c>
    </row>
    <row r="47" spans="6:23" x14ac:dyDescent="0.2">
      <c r="F47" t="str">
        <f t="shared" si="1"/>
        <v/>
      </c>
      <c r="N47">
        <f t="shared" si="0"/>
        <v>0</v>
      </c>
      <c r="W47" s="165" t="s">
        <v>118</v>
      </c>
    </row>
    <row r="48" spans="6:23" x14ac:dyDescent="0.2">
      <c r="F48" t="str">
        <f t="shared" si="1"/>
        <v/>
      </c>
      <c r="N48">
        <f t="shared" si="0"/>
        <v>0</v>
      </c>
      <c r="W48" s="165" t="s">
        <v>118</v>
      </c>
    </row>
    <row r="49" spans="6:23" x14ac:dyDescent="0.2">
      <c r="F49" t="str">
        <f t="shared" si="1"/>
        <v/>
      </c>
      <c r="N49">
        <f t="shared" si="0"/>
        <v>0</v>
      </c>
      <c r="W49" s="165" t="s">
        <v>118</v>
      </c>
    </row>
    <row r="50" spans="6:23" x14ac:dyDescent="0.2">
      <c r="F50" t="str">
        <f t="shared" si="1"/>
        <v/>
      </c>
      <c r="N50">
        <f t="shared" si="0"/>
        <v>0</v>
      </c>
      <c r="W50" s="165" t="s">
        <v>118</v>
      </c>
    </row>
    <row r="51" spans="6:23" x14ac:dyDescent="0.2">
      <c r="F51" t="str">
        <f t="shared" si="1"/>
        <v/>
      </c>
      <c r="N51">
        <f t="shared" si="0"/>
        <v>0</v>
      </c>
      <c r="W51" s="165" t="s">
        <v>118</v>
      </c>
    </row>
    <row r="52" spans="6:23" x14ac:dyDescent="0.2">
      <c r="F52" t="str">
        <f t="shared" si="1"/>
        <v/>
      </c>
      <c r="N52">
        <f t="shared" si="0"/>
        <v>0</v>
      </c>
      <c r="W52" s="165" t="s">
        <v>118</v>
      </c>
    </row>
    <row r="53" spans="6:23" x14ac:dyDescent="0.2">
      <c r="F53" t="str">
        <f t="shared" si="1"/>
        <v/>
      </c>
      <c r="N53">
        <f t="shared" si="0"/>
        <v>0</v>
      </c>
      <c r="W53" s="165" t="s">
        <v>118</v>
      </c>
    </row>
    <row r="54" spans="6:23" x14ac:dyDescent="0.2">
      <c r="F54" t="str">
        <f t="shared" si="1"/>
        <v/>
      </c>
      <c r="N54">
        <f t="shared" si="0"/>
        <v>0</v>
      </c>
      <c r="W54" s="165" t="s">
        <v>118</v>
      </c>
    </row>
    <row r="55" spans="6:23" x14ac:dyDescent="0.2">
      <c r="F55" t="str">
        <f t="shared" si="1"/>
        <v/>
      </c>
      <c r="N55">
        <f t="shared" si="0"/>
        <v>0</v>
      </c>
      <c r="W55" s="165" t="s">
        <v>118</v>
      </c>
    </row>
    <row r="56" spans="6:23" x14ac:dyDescent="0.2">
      <c r="F56" t="str">
        <f t="shared" si="1"/>
        <v/>
      </c>
      <c r="N56">
        <f t="shared" si="0"/>
        <v>0</v>
      </c>
      <c r="W56" s="165" t="s">
        <v>118</v>
      </c>
    </row>
    <row r="57" spans="6:23" x14ac:dyDescent="0.2">
      <c r="F57" t="str">
        <f t="shared" si="1"/>
        <v/>
      </c>
      <c r="N57">
        <f t="shared" si="0"/>
        <v>0</v>
      </c>
      <c r="W57" s="165" t="s">
        <v>118</v>
      </c>
    </row>
    <row r="58" spans="6:23" x14ac:dyDescent="0.2">
      <c r="F58" t="str">
        <f t="shared" si="1"/>
        <v/>
      </c>
      <c r="N58">
        <f t="shared" si="0"/>
        <v>0</v>
      </c>
      <c r="W58" s="165" t="s">
        <v>118</v>
      </c>
    </row>
    <row r="59" spans="6:23" x14ac:dyDescent="0.2">
      <c r="F59" t="str">
        <f t="shared" si="1"/>
        <v/>
      </c>
      <c r="N59">
        <f t="shared" si="0"/>
        <v>0</v>
      </c>
      <c r="W59" s="165" t="s">
        <v>118</v>
      </c>
    </row>
    <row r="60" spans="6:23" x14ac:dyDescent="0.2">
      <c r="F60" t="str">
        <f t="shared" si="1"/>
        <v/>
      </c>
      <c r="N60">
        <f t="shared" si="0"/>
        <v>0</v>
      </c>
      <c r="W60" s="165" t="s">
        <v>118</v>
      </c>
    </row>
    <row r="61" spans="6:23" x14ac:dyDescent="0.2">
      <c r="F61" t="str">
        <f t="shared" si="1"/>
        <v/>
      </c>
      <c r="N61">
        <f t="shared" si="0"/>
        <v>0</v>
      </c>
      <c r="W61" s="165" t="s">
        <v>118</v>
      </c>
    </row>
    <row r="62" spans="6:23" x14ac:dyDescent="0.2">
      <c r="F62" t="str">
        <f t="shared" si="1"/>
        <v/>
      </c>
      <c r="N62">
        <f t="shared" si="0"/>
        <v>0</v>
      </c>
      <c r="W62" s="165" t="s">
        <v>118</v>
      </c>
    </row>
    <row r="63" spans="6:23" x14ac:dyDescent="0.2">
      <c r="F63" t="str">
        <f t="shared" si="1"/>
        <v/>
      </c>
      <c r="N63">
        <f t="shared" si="0"/>
        <v>0</v>
      </c>
      <c r="W63" s="165" t="s">
        <v>118</v>
      </c>
    </row>
    <row r="64" spans="6:23" x14ac:dyDescent="0.2">
      <c r="F64" t="str">
        <f t="shared" si="1"/>
        <v/>
      </c>
      <c r="N64">
        <f t="shared" si="0"/>
        <v>0</v>
      </c>
      <c r="W64" s="165" t="s">
        <v>118</v>
      </c>
    </row>
    <row r="65" spans="6:23" x14ac:dyDescent="0.2">
      <c r="F65" t="str">
        <f t="shared" si="1"/>
        <v/>
      </c>
      <c r="N65">
        <f t="shared" si="0"/>
        <v>0</v>
      </c>
      <c r="W65" s="165" t="s">
        <v>118</v>
      </c>
    </row>
    <row r="66" spans="6:23" x14ac:dyDescent="0.2">
      <c r="F66" t="str">
        <f t="shared" si="1"/>
        <v/>
      </c>
      <c r="N66">
        <f t="shared" si="0"/>
        <v>0</v>
      </c>
      <c r="W66" s="165" t="s">
        <v>118</v>
      </c>
    </row>
    <row r="67" spans="6:23" x14ac:dyDescent="0.2">
      <c r="F67" t="str">
        <f t="shared" si="1"/>
        <v/>
      </c>
      <c r="N67">
        <f t="shared" si="0"/>
        <v>0</v>
      </c>
      <c r="W67" s="165" t="s">
        <v>118</v>
      </c>
    </row>
    <row r="68" spans="6:23" x14ac:dyDescent="0.2">
      <c r="F68" t="str">
        <f t="shared" si="1"/>
        <v/>
      </c>
      <c r="N68">
        <f t="shared" si="0"/>
        <v>0</v>
      </c>
      <c r="W68" s="165" t="s">
        <v>118</v>
      </c>
    </row>
    <row r="69" spans="6:23" x14ac:dyDescent="0.2">
      <c r="F69" t="str">
        <f t="shared" si="1"/>
        <v/>
      </c>
      <c r="N69">
        <f t="shared" si="0"/>
        <v>0</v>
      </c>
      <c r="W69" s="165" t="s">
        <v>118</v>
      </c>
    </row>
    <row r="70" spans="6:23" x14ac:dyDescent="0.2">
      <c r="F70" t="str">
        <f t="shared" si="1"/>
        <v/>
      </c>
      <c r="N70">
        <f t="shared" si="0"/>
        <v>0</v>
      </c>
      <c r="W70" s="165" t="s">
        <v>118</v>
      </c>
    </row>
    <row r="71" spans="6:23" x14ac:dyDescent="0.2">
      <c r="F71" t="str">
        <f t="shared" si="1"/>
        <v/>
      </c>
      <c r="N71">
        <f t="shared" si="0"/>
        <v>0</v>
      </c>
      <c r="W71" s="165" t="s">
        <v>118</v>
      </c>
    </row>
    <row r="72" spans="6:23" x14ac:dyDescent="0.2">
      <c r="F72" t="str">
        <f t="shared" si="1"/>
        <v/>
      </c>
      <c r="N72">
        <f t="shared" si="0"/>
        <v>0</v>
      </c>
      <c r="W72" s="165" t="s">
        <v>118</v>
      </c>
    </row>
    <row r="73" spans="6:23" x14ac:dyDescent="0.2">
      <c r="F73" t="str">
        <f t="shared" si="1"/>
        <v/>
      </c>
      <c r="N73">
        <f t="shared" si="0"/>
        <v>0</v>
      </c>
      <c r="W73" s="165" t="s">
        <v>118</v>
      </c>
    </row>
    <row r="74" spans="6:23" x14ac:dyDescent="0.2">
      <c r="F74" t="str">
        <f t="shared" si="1"/>
        <v/>
      </c>
      <c r="N74">
        <f t="shared" si="0"/>
        <v>0</v>
      </c>
      <c r="W74" s="165" t="s">
        <v>118</v>
      </c>
    </row>
    <row r="75" spans="6:23" x14ac:dyDescent="0.2">
      <c r="F75" t="str">
        <f t="shared" si="1"/>
        <v/>
      </c>
      <c r="N75">
        <f t="shared" si="0"/>
        <v>0</v>
      </c>
      <c r="W75" s="165" t="s">
        <v>118</v>
      </c>
    </row>
    <row r="76" spans="6:23" x14ac:dyDescent="0.2">
      <c r="F76" t="str">
        <f t="shared" si="1"/>
        <v/>
      </c>
      <c r="N76">
        <f t="shared" si="0"/>
        <v>0</v>
      </c>
      <c r="W76" s="165" t="s">
        <v>118</v>
      </c>
    </row>
    <row r="77" spans="6:23" x14ac:dyDescent="0.2">
      <c r="F77" t="str">
        <f t="shared" si="1"/>
        <v/>
      </c>
      <c r="N77">
        <f t="shared" si="0"/>
        <v>0</v>
      </c>
      <c r="W77" s="165" t="s">
        <v>118</v>
      </c>
    </row>
    <row r="78" spans="6:23" x14ac:dyDescent="0.2">
      <c r="F78" t="str">
        <f t="shared" si="1"/>
        <v/>
      </c>
      <c r="N78">
        <f t="shared" ref="N78:N100" si="2">IF((J78+L78)&gt;5000,"G",IF((J78+L78)&gt;1000,"F", IF((J78+L78)&gt;300,"E",IF((J78+L78)&gt;100,"D",IF((J78+L78)&gt;10,"C",IF((J78+L78)&gt;0.3,"B",IF((J78+L78)&gt;0,"A",)))))))</f>
        <v>0</v>
      </c>
      <c r="W78" s="165" t="s">
        <v>118</v>
      </c>
    </row>
    <row r="79" spans="6:23" x14ac:dyDescent="0.2">
      <c r="F79" t="str">
        <f t="shared" ref="F79:F100" si="3">IF(B79="","",F78+1)</f>
        <v/>
      </c>
      <c r="N79">
        <f t="shared" si="2"/>
        <v>0</v>
      </c>
      <c r="W79" s="165" t="s">
        <v>118</v>
      </c>
    </row>
    <row r="80" spans="6:23" x14ac:dyDescent="0.2">
      <c r="F80" t="str">
        <f t="shared" si="3"/>
        <v/>
      </c>
      <c r="N80">
        <f t="shared" si="2"/>
        <v>0</v>
      </c>
      <c r="W80" s="165" t="s">
        <v>118</v>
      </c>
    </row>
    <row r="81" spans="6:23" x14ac:dyDescent="0.2">
      <c r="F81" t="str">
        <f t="shared" si="3"/>
        <v/>
      </c>
      <c r="N81">
        <f t="shared" si="2"/>
        <v>0</v>
      </c>
      <c r="W81" s="165" t="s">
        <v>118</v>
      </c>
    </row>
    <row r="82" spans="6:23" x14ac:dyDescent="0.2">
      <c r="F82" t="str">
        <f t="shared" si="3"/>
        <v/>
      </c>
      <c r="N82">
        <f t="shared" si="2"/>
        <v>0</v>
      </c>
      <c r="W82" s="165" t="s">
        <v>118</v>
      </c>
    </row>
    <row r="83" spans="6:23" x14ac:dyDescent="0.2">
      <c r="F83" t="str">
        <f t="shared" si="3"/>
        <v/>
      </c>
      <c r="N83">
        <f t="shared" si="2"/>
        <v>0</v>
      </c>
      <c r="W83" s="165" t="s">
        <v>118</v>
      </c>
    </row>
    <row r="84" spans="6:23" x14ac:dyDescent="0.2">
      <c r="F84" t="str">
        <f t="shared" si="3"/>
        <v/>
      </c>
      <c r="N84">
        <f t="shared" si="2"/>
        <v>0</v>
      </c>
      <c r="W84" s="165" t="s">
        <v>118</v>
      </c>
    </row>
    <row r="85" spans="6:23" x14ac:dyDescent="0.2">
      <c r="F85" t="str">
        <f t="shared" si="3"/>
        <v/>
      </c>
      <c r="N85">
        <f t="shared" si="2"/>
        <v>0</v>
      </c>
      <c r="W85" s="165" t="s">
        <v>118</v>
      </c>
    </row>
    <row r="86" spans="6:23" x14ac:dyDescent="0.2">
      <c r="F86" t="str">
        <f t="shared" si="3"/>
        <v/>
      </c>
      <c r="N86">
        <f t="shared" si="2"/>
        <v>0</v>
      </c>
      <c r="W86" s="165" t="s">
        <v>118</v>
      </c>
    </row>
    <row r="87" spans="6:23" x14ac:dyDescent="0.2">
      <c r="F87" t="str">
        <f t="shared" si="3"/>
        <v/>
      </c>
      <c r="N87">
        <f t="shared" si="2"/>
        <v>0</v>
      </c>
      <c r="W87" s="165" t="s">
        <v>118</v>
      </c>
    </row>
    <row r="88" spans="6:23" x14ac:dyDescent="0.2">
      <c r="F88" t="str">
        <f t="shared" si="3"/>
        <v/>
      </c>
      <c r="N88">
        <f t="shared" si="2"/>
        <v>0</v>
      </c>
      <c r="W88" s="165" t="s">
        <v>118</v>
      </c>
    </row>
    <row r="89" spans="6:23" x14ac:dyDescent="0.2">
      <c r="F89" t="str">
        <f t="shared" si="3"/>
        <v/>
      </c>
      <c r="N89">
        <f t="shared" si="2"/>
        <v>0</v>
      </c>
      <c r="W89" s="165" t="s">
        <v>118</v>
      </c>
    </row>
    <row r="90" spans="6:23" x14ac:dyDescent="0.2">
      <c r="F90" t="str">
        <f t="shared" si="3"/>
        <v/>
      </c>
      <c r="N90">
        <f t="shared" si="2"/>
        <v>0</v>
      </c>
      <c r="W90" s="165" t="s">
        <v>118</v>
      </c>
    </row>
    <row r="91" spans="6:23" x14ac:dyDescent="0.2">
      <c r="F91" t="str">
        <f t="shared" si="3"/>
        <v/>
      </c>
      <c r="N91">
        <f t="shared" si="2"/>
        <v>0</v>
      </c>
      <c r="W91" s="165" t="s">
        <v>118</v>
      </c>
    </row>
    <row r="92" spans="6:23" x14ac:dyDescent="0.2">
      <c r="F92" t="str">
        <f t="shared" si="3"/>
        <v/>
      </c>
      <c r="N92">
        <f t="shared" si="2"/>
        <v>0</v>
      </c>
      <c r="W92" s="165" t="s">
        <v>118</v>
      </c>
    </row>
    <row r="93" spans="6:23" x14ac:dyDescent="0.2">
      <c r="F93" t="str">
        <f t="shared" si="3"/>
        <v/>
      </c>
      <c r="N93">
        <f t="shared" si="2"/>
        <v>0</v>
      </c>
      <c r="W93" s="165" t="s">
        <v>118</v>
      </c>
    </row>
    <row r="94" spans="6:23" x14ac:dyDescent="0.2">
      <c r="F94" t="str">
        <f t="shared" si="3"/>
        <v/>
      </c>
      <c r="N94">
        <f t="shared" si="2"/>
        <v>0</v>
      </c>
      <c r="W94" s="165" t="s">
        <v>118</v>
      </c>
    </row>
    <row r="95" spans="6:23" x14ac:dyDescent="0.2">
      <c r="F95" t="str">
        <f t="shared" si="3"/>
        <v/>
      </c>
      <c r="N95">
        <f t="shared" si="2"/>
        <v>0</v>
      </c>
      <c r="W95" s="165" t="s">
        <v>118</v>
      </c>
    </row>
    <row r="96" spans="6:23" x14ac:dyDescent="0.2">
      <c r="F96" t="str">
        <f t="shared" si="3"/>
        <v/>
      </c>
      <c r="N96">
        <f t="shared" si="2"/>
        <v>0</v>
      </c>
      <c r="W96" s="165" t="s">
        <v>118</v>
      </c>
    </row>
    <row r="97" spans="6:23" x14ac:dyDescent="0.2">
      <c r="F97" t="str">
        <f t="shared" si="3"/>
        <v/>
      </c>
      <c r="N97">
        <f t="shared" si="2"/>
        <v>0</v>
      </c>
      <c r="W97" s="165" t="s">
        <v>118</v>
      </c>
    </row>
    <row r="98" spans="6:23" x14ac:dyDescent="0.2">
      <c r="F98" t="str">
        <f t="shared" si="3"/>
        <v/>
      </c>
      <c r="N98">
        <f t="shared" si="2"/>
        <v>0</v>
      </c>
      <c r="W98" s="165" t="s">
        <v>118</v>
      </c>
    </row>
    <row r="99" spans="6:23" x14ac:dyDescent="0.2">
      <c r="F99" t="str">
        <f t="shared" si="3"/>
        <v/>
      </c>
      <c r="N99">
        <f t="shared" si="2"/>
        <v>0</v>
      </c>
      <c r="W99" s="165" t="s">
        <v>118</v>
      </c>
    </row>
    <row r="100" spans="6:23" x14ac:dyDescent="0.2">
      <c r="F100" t="str">
        <f t="shared" si="3"/>
        <v/>
      </c>
      <c r="N100">
        <f t="shared" si="2"/>
        <v>0</v>
      </c>
      <c r="W100" s="165" t="s">
        <v>118</v>
      </c>
    </row>
  </sheetData>
  <mergeCells count="7">
    <mergeCell ref="G12:H12"/>
    <mergeCell ref="Q12:S12"/>
    <mergeCell ref="T12:Z12"/>
    <mergeCell ref="B2:D6"/>
    <mergeCell ref="B9:D9"/>
    <mergeCell ref="B10:D10"/>
    <mergeCell ref="G2:H3"/>
  </mergeCells>
  <phoneticPr fontId="47" type="noConversion"/>
  <dataValidations count="3">
    <dataValidation type="list" allowBlank="1" showInputMessage="1" showErrorMessage="1" sqref="AA13:AB100">
      <formula1>"Yes, No"</formula1>
    </dataValidation>
    <dataValidation type="list" allowBlank="1" showInputMessage="1" showErrorMessage="1" sqref="O13:O100">
      <formula1>"TY5,TY4,TY3,TY2,TY1,NIMO"</formula1>
    </dataValidation>
    <dataValidation type="list" allowBlank="1" showInputMessage="1" showErrorMessage="1" sqref="G13:G100">
      <formula1>"TDX,SUX,LIX"</formula1>
    </dataValidation>
  </dataValidation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H195"/>
  <sheetViews>
    <sheetView workbookViewId="0">
      <pane xSplit="4" topLeftCell="E1" activePane="topRight" state="frozen"/>
      <selection activeCell="S41" sqref="S41"/>
      <selection pane="topRight" activeCell="S41" sqref="S41"/>
    </sheetView>
  </sheetViews>
  <sheetFormatPr defaultRowHeight="12.75" x14ac:dyDescent="0.2"/>
  <cols>
    <col min="2" max="2" width="27.7109375" customWidth="1"/>
  </cols>
  <sheetData>
    <row r="1" spans="1:15" ht="12.75" customHeight="1" thickBot="1" x14ac:dyDescent="0.25">
      <c r="A1" s="31"/>
      <c r="B1" s="114"/>
      <c r="C1" s="32"/>
      <c r="D1" s="37"/>
      <c r="E1" s="33"/>
      <c r="F1" s="33"/>
      <c r="G1" s="33"/>
      <c r="H1" s="35"/>
      <c r="I1" s="36"/>
      <c r="J1" s="36"/>
      <c r="K1" s="36"/>
      <c r="L1" s="36"/>
      <c r="M1" s="36"/>
      <c r="N1" s="36"/>
      <c r="O1" s="36"/>
    </row>
    <row r="2" spans="1:15" ht="12.75" customHeight="1" thickTop="1" x14ac:dyDescent="0.2">
      <c r="A2" s="31"/>
      <c r="B2" s="964" t="s">
        <v>171</v>
      </c>
      <c r="C2" s="59"/>
      <c r="D2" s="37"/>
      <c r="E2" s="33"/>
      <c r="F2" s="33"/>
      <c r="G2" s="33"/>
      <c r="H2" s="45"/>
      <c r="I2" s="46"/>
      <c r="J2" s="46"/>
      <c r="K2" s="36"/>
      <c r="L2" s="36"/>
      <c r="M2" s="36"/>
      <c r="N2" s="36"/>
      <c r="O2" s="36"/>
    </row>
    <row r="3" spans="1:15" ht="12.75" customHeight="1" x14ac:dyDescent="0.2">
      <c r="A3" s="31"/>
      <c r="B3" s="965"/>
      <c r="C3" s="59"/>
      <c r="D3" s="33"/>
      <c r="E3" s="33"/>
      <c r="F3" s="33"/>
      <c r="G3" s="33"/>
      <c r="H3" s="45"/>
      <c r="I3" s="46"/>
      <c r="J3" s="46"/>
      <c r="K3" s="36"/>
      <c r="L3" s="36"/>
      <c r="M3" s="36"/>
      <c r="N3" s="36"/>
      <c r="O3" s="36"/>
    </row>
    <row r="4" spans="1:15" ht="12.75" customHeight="1" x14ac:dyDescent="0.3">
      <c r="A4" s="31"/>
      <c r="B4" s="965"/>
      <c r="C4" s="62"/>
      <c r="D4" s="41"/>
      <c r="E4" s="175"/>
      <c r="F4" s="45"/>
      <c r="G4" s="46"/>
      <c r="H4" s="45"/>
      <c r="I4" s="46"/>
      <c r="J4" s="46"/>
      <c r="K4" s="36"/>
      <c r="L4" s="36"/>
      <c r="M4" s="36"/>
      <c r="N4" s="36"/>
      <c r="O4" s="36"/>
    </row>
    <row r="5" spans="1:15" ht="12.75" customHeight="1" x14ac:dyDescent="0.2">
      <c r="A5" s="31"/>
      <c r="B5" s="965"/>
      <c r="C5" s="967" t="s">
        <v>32</v>
      </c>
      <c r="D5" s="968"/>
      <c r="E5" s="968"/>
      <c r="F5" s="968"/>
      <c r="G5" s="968"/>
      <c r="H5" s="968"/>
      <c r="I5" s="968"/>
      <c r="J5" s="968"/>
      <c r="K5" s="968"/>
      <c r="L5" s="968"/>
      <c r="M5" s="968"/>
      <c r="N5" s="968"/>
      <c r="O5" s="968"/>
    </row>
    <row r="6" spans="1:15" ht="12.75" customHeight="1" thickBot="1" x14ac:dyDescent="0.25">
      <c r="A6" s="31"/>
      <c r="B6" s="966"/>
      <c r="C6" s="967"/>
      <c r="D6" s="968"/>
      <c r="E6" s="968"/>
      <c r="F6" s="968"/>
      <c r="G6" s="968"/>
      <c r="H6" s="968"/>
      <c r="I6" s="968"/>
      <c r="J6" s="968"/>
      <c r="K6" s="968"/>
      <c r="L6" s="968"/>
      <c r="M6" s="968"/>
      <c r="N6" s="968"/>
      <c r="O6" s="968"/>
    </row>
    <row r="7" spans="1:15" ht="12.75" customHeight="1" thickTop="1" thickBot="1" x14ac:dyDescent="0.25">
      <c r="A7" s="31"/>
      <c r="C7" s="59"/>
      <c r="D7" s="41"/>
      <c r="E7" s="240"/>
      <c r="F7" s="45"/>
      <c r="G7" s="46"/>
      <c r="H7" s="45"/>
      <c r="I7" s="46"/>
      <c r="J7" s="46"/>
      <c r="K7" s="36"/>
      <c r="L7" s="36"/>
      <c r="M7" s="36"/>
      <c r="N7" s="36"/>
      <c r="O7" s="36"/>
    </row>
    <row r="8" spans="1:15" ht="35.25" customHeight="1" thickTop="1" x14ac:dyDescent="0.2">
      <c r="A8" s="241" t="s">
        <v>0</v>
      </c>
      <c r="B8" s="242" t="s">
        <v>94</v>
      </c>
      <c r="C8" s="243" t="s">
        <v>28</v>
      </c>
      <c r="D8" s="244" t="s">
        <v>2</v>
      </c>
      <c r="E8" s="244" t="s">
        <v>15</v>
      </c>
      <c r="F8" s="958" t="s">
        <v>20</v>
      </c>
      <c r="G8" s="959"/>
      <c r="H8" s="960"/>
      <c r="I8" s="961" t="s">
        <v>43</v>
      </c>
      <c r="J8" s="962"/>
      <c r="K8" s="962"/>
      <c r="L8" s="962"/>
      <c r="M8" s="962"/>
      <c r="N8" s="962"/>
      <c r="O8" s="963"/>
    </row>
    <row r="9" spans="1:15" x14ac:dyDescent="0.2">
      <c r="A9" s="245">
        <v>42516</v>
      </c>
      <c r="B9" s="444" t="s">
        <v>438</v>
      </c>
      <c r="C9" s="256"/>
      <c r="D9" s="247"/>
      <c r="E9" s="247"/>
      <c r="F9" s="582" t="s">
        <v>439</v>
      </c>
      <c r="G9" s="513" t="s">
        <v>440</v>
      </c>
      <c r="H9" s="255">
        <v>28</v>
      </c>
      <c r="I9" s="513" t="s">
        <v>441</v>
      </c>
      <c r="J9" s="513" t="s">
        <v>442</v>
      </c>
      <c r="K9" s="513" t="s">
        <v>443</v>
      </c>
      <c r="L9" s="513" t="s">
        <v>444</v>
      </c>
      <c r="M9" s="513" t="s">
        <v>445</v>
      </c>
      <c r="N9" s="513" t="s">
        <v>446</v>
      </c>
      <c r="O9" s="250"/>
    </row>
    <row r="10" spans="1:15" x14ac:dyDescent="0.2">
      <c r="A10" s="245"/>
      <c r="B10" s="444"/>
      <c r="C10" s="256"/>
      <c r="D10" s="247"/>
      <c r="E10" s="247"/>
      <c r="F10" s="255"/>
      <c r="G10" s="250"/>
      <c r="H10" s="255"/>
      <c r="I10" s="250"/>
      <c r="J10" s="250"/>
      <c r="K10" s="250"/>
      <c r="L10" s="251"/>
      <c r="M10" s="250"/>
      <c r="N10" s="250"/>
      <c r="O10" s="250"/>
    </row>
    <row r="11" spans="1:15" x14ac:dyDescent="0.2">
      <c r="A11" s="245"/>
      <c r="B11" s="444"/>
      <c r="C11" s="256"/>
      <c r="D11" s="247"/>
      <c r="E11" s="247"/>
      <c r="F11" s="255"/>
      <c r="G11" s="250"/>
      <c r="H11" s="255"/>
      <c r="I11" s="250"/>
      <c r="J11" s="250"/>
      <c r="K11" s="250"/>
      <c r="L11" s="251"/>
      <c r="M11" s="250"/>
      <c r="N11" s="250"/>
      <c r="O11" s="250"/>
    </row>
    <row r="12" spans="1:15" x14ac:dyDescent="0.2">
      <c r="A12" s="257"/>
      <c r="B12" s="444"/>
      <c r="C12" s="253"/>
      <c r="D12" s="248"/>
      <c r="E12" s="248"/>
      <c r="F12" s="254"/>
      <c r="G12" s="249"/>
      <c r="H12" s="254"/>
      <c r="I12" s="249"/>
      <c r="J12" s="249"/>
      <c r="K12" s="249"/>
      <c r="L12" s="251"/>
      <c r="M12" s="249"/>
      <c r="N12" s="249"/>
      <c r="O12" s="249"/>
    </row>
    <row r="13" spans="1:15" ht="11.25" customHeight="1" x14ac:dyDescent="0.2">
      <c r="A13" s="252"/>
      <c r="B13" s="444"/>
      <c r="C13" s="253"/>
      <c r="D13" s="248"/>
      <c r="E13" s="248"/>
      <c r="F13" s="255"/>
      <c r="G13" s="250"/>
      <c r="H13" s="254"/>
      <c r="I13" s="250"/>
      <c r="J13" s="250"/>
      <c r="K13" s="250"/>
      <c r="L13" s="251"/>
      <c r="M13" s="250"/>
      <c r="N13" s="250"/>
      <c r="O13" s="250"/>
    </row>
    <row r="14" spans="1:15" x14ac:dyDescent="0.2">
      <c r="A14" s="245"/>
      <c r="B14" s="444"/>
      <c r="C14" s="256"/>
      <c r="D14" s="247"/>
      <c r="E14" s="247"/>
      <c r="F14" s="255"/>
      <c r="G14" s="250"/>
      <c r="H14" s="255"/>
      <c r="I14" s="250"/>
      <c r="J14" s="250"/>
      <c r="K14" s="250"/>
      <c r="L14" s="251"/>
      <c r="M14" s="249"/>
      <c r="N14" s="249"/>
      <c r="O14" s="249"/>
    </row>
    <row r="15" spans="1:15" x14ac:dyDescent="0.2">
      <c r="A15" s="245"/>
      <c r="B15" s="444"/>
      <c r="C15" s="573"/>
      <c r="D15" s="574"/>
      <c r="E15" s="574"/>
      <c r="F15" s="248"/>
      <c r="G15" s="249"/>
      <c r="H15" s="248"/>
      <c r="I15" s="513"/>
      <c r="J15" s="513"/>
      <c r="K15" s="513"/>
      <c r="L15" s="251"/>
      <c r="M15" s="513"/>
      <c r="N15" s="513"/>
      <c r="O15" s="513"/>
    </row>
    <row r="16" spans="1:15" x14ac:dyDescent="0.2">
      <c r="A16" s="245"/>
      <c r="B16" s="444"/>
      <c r="C16" s="256"/>
      <c r="D16" s="247"/>
      <c r="E16" s="247"/>
      <c r="F16" s="255"/>
      <c r="G16" s="250"/>
      <c r="H16" s="255"/>
      <c r="I16" s="250"/>
      <c r="J16" s="250"/>
      <c r="K16" s="250"/>
      <c r="L16" s="251"/>
      <c r="M16" s="249"/>
      <c r="N16" s="249"/>
      <c r="O16" s="249"/>
    </row>
    <row r="17" spans="1:15" x14ac:dyDescent="0.2">
      <c r="A17" s="252"/>
      <c r="B17" s="575"/>
      <c r="C17" s="253"/>
      <c r="D17" s="248"/>
      <c r="E17" s="248"/>
      <c r="F17" s="254"/>
      <c r="G17" s="249"/>
      <c r="H17" s="254"/>
      <c r="I17" s="249"/>
      <c r="J17" s="249"/>
      <c r="K17" s="249"/>
      <c r="L17" s="251"/>
      <c r="M17" s="249"/>
      <c r="N17" s="249"/>
      <c r="O17" s="249"/>
    </row>
    <row r="18" spans="1:15" x14ac:dyDescent="0.2">
      <c r="A18" s="245"/>
      <c r="B18" s="444"/>
      <c r="C18" s="256"/>
      <c r="D18" s="247"/>
      <c r="E18" s="247"/>
      <c r="F18" s="255"/>
      <c r="G18" s="250"/>
      <c r="H18" s="255"/>
      <c r="I18" s="250"/>
      <c r="J18" s="250"/>
      <c r="K18" s="250"/>
      <c r="L18" s="251"/>
      <c r="M18" s="250"/>
      <c r="N18" s="250"/>
      <c r="O18" s="250"/>
    </row>
    <row r="19" spans="1:15" x14ac:dyDescent="0.2">
      <c r="A19" s="245"/>
      <c r="B19" s="444"/>
      <c r="C19" s="256"/>
      <c r="D19" s="247"/>
      <c r="E19" s="247"/>
      <c r="F19" s="255"/>
      <c r="G19" s="250"/>
      <c r="H19" s="255"/>
      <c r="I19" s="250"/>
      <c r="J19" s="250"/>
      <c r="K19" s="250"/>
      <c r="L19" s="251"/>
      <c r="M19" s="250"/>
      <c r="N19" s="250"/>
      <c r="O19" s="250"/>
    </row>
    <row r="20" spans="1:15" x14ac:dyDescent="0.2">
      <c r="A20" s="245"/>
      <c r="B20" s="444"/>
      <c r="C20" s="256"/>
      <c r="D20" s="247"/>
      <c r="E20" s="247"/>
      <c r="F20" s="255"/>
      <c r="G20" s="250"/>
      <c r="H20" s="255"/>
      <c r="I20" s="250"/>
      <c r="J20" s="250"/>
      <c r="K20" s="250"/>
      <c r="L20" s="251"/>
      <c r="M20" s="250"/>
      <c r="N20" s="250"/>
      <c r="O20" s="250"/>
    </row>
    <row r="21" spans="1:15" x14ac:dyDescent="0.2">
      <c r="A21" s="252"/>
      <c r="B21" s="444"/>
      <c r="C21" s="253"/>
      <c r="D21" s="574"/>
      <c r="E21" s="574"/>
      <c r="F21" s="582"/>
      <c r="G21" s="513"/>
      <c r="H21" s="254"/>
      <c r="I21" s="513"/>
      <c r="J21" s="513"/>
      <c r="K21" s="513"/>
      <c r="L21" s="251"/>
      <c r="M21" s="513"/>
      <c r="N21" s="513"/>
      <c r="O21" s="513"/>
    </row>
    <row r="22" spans="1:15" x14ac:dyDescent="0.2">
      <c r="A22" s="245"/>
      <c r="B22" s="444"/>
      <c r="C22" s="256"/>
      <c r="D22" s="247"/>
      <c r="E22" s="247"/>
      <c r="F22" s="255"/>
      <c r="G22" s="250"/>
      <c r="H22" s="255"/>
      <c r="I22" s="250"/>
      <c r="J22" s="250"/>
      <c r="K22" s="250"/>
      <c r="L22" s="251"/>
      <c r="M22" s="250"/>
      <c r="N22" s="250"/>
      <c r="O22" s="250"/>
    </row>
    <row r="23" spans="1:15" x14ac:dyDescent="0.2">
      <c r="A23" s="245"/>
      <c r="B23" s="444"/>
      <c r="C23" s="256"/>
      <c r="D23" s="247"/>
      <c r="E23" s="247"/>
      <c r="F23" s="255"/>
      <c r="G23" s="250"/>
      <c r="H23" s="255"/>
      <c r="I23" s="250"/>
      <c r="J23" s="250"/>
      <c r="K23" s="250"/>
      <c r="L23" s="251"/>
      <c r="M23" s="250"/>
      <c r="N23" s="250"/>
      <c r="O23" s="250"/>
    </row>
    <row r="24" spans="1:15" x14ac:dyDescent="0.2">
      <c r="A24" s="257"/>
      <c r="B24" s="444"/>
      <c r="C24" s="253"/>
      <c r="D24" s="248"/>
      <c r="E24" s="248"/>
      <c r="F24" s="254"/>
      <c r="G24" s="249"/>
      <c r="H24" s="254"/>
      <c r="I24" s="249"/>
      <c r="J24" s="249"/>
      <c r="K24" s="249"/>
      <c r="L24" s="251"/>
      <c r="M24" s="249"/>
      <c r="N24" s="249"/>
      <c r="O24" s="249"/>
    </row>
    <row r="25" spans="1:15" x14ac:dyDescent="0.2">
      <c r="A25" s="257"/>
      <c r="B25" s="444"/>
      <c r="C25" s="253"/>
      <c r="D25" s="247"/>
      <c r="E25" s="247"/>
      <c r="F25" s="255"/>
      <c r="G25" s="250"/>
      <c r="H25" s="254"/>
      <c r="I25" s="250"/>
      <c r="J25" s="250"/>
      <c r="K25" s="250"/>
      <c r="L25" s="251"/>
      <c r="M25" s="250"/>
      <c r="N25" s="250"/>
      <c r="O25" s="250"/>
    </row>
    <row r="26" spans="1:15" x14ac:dyDescent="0.2">
      <c r="A26" s="252"/>
      <c r="B26" s="444"/>
      <c r="C26" s="256"/>
      <c r="D26" s="247"/>
      <c r="E26" s="247"/>
      <c r="F26" s="255"/>
      <c r="G26" s="250"/>
      <c r="H26" s="255"/>
      <c r="I26" s="250"/>
      <c r="J26" s="250"/>
      <c r="K26" s="249"/>
      <c r="L26" s="251"/>
      <c r="M26" s="249"/>
      <c r="N26" s="249"/>
      <c r="O26" s="249"/>
    </row>
    <row r="27" spans="1:15" x14ac:dyDescent="0.2">
      <c r="A27" s="252"/>
      <c r="B27" s="444"/>
      <c r="C27" s="256"/>
      <c r="D27" s="248"/>
      <c r="E27" s="248"/>
      <c r="F27" s="255"/>
      <c r="G27" s="250"/>
      <c r="H27" s="255"/>
      <c r="I27" s="250"/>
      <c r="J27" s="250"/>
      <c r="K27" s="249"/>
      <c r="L27" s="251"/>
      <c r="M27" s="249"/>
      <c r="N27" s="249"/>
      <c r="O27" s="249"/>
    </row>
    <row r="28" spans="1:15" x14ac:dyDescent="0.2">
      <c r="A28" s="252"/>
      <c r="B28" s="444"/>
      <c r="C28" s="256"/>
      <c r="D28" s="248"/>
      <c r="E28" s="248"/>
      <c r="F28" s="255"/>
      <c r="G28" s="250"/>
      <c r="H28" s="255"/>
      <c r="I28" s="250"/>
      <c r="J28" s="250"/>
      <c r="K28" s="249"/>
      <c r="L28" s="251"/>
      <c r="M28" s="249"/>
      <c r="N28" s="249"/>
      <c r="O28" s="249"/>
    </row>
    <row r="29" spans="1:15" x14ac:dyDescent="0.2">
      <c r="A29" s="252"/>
      <c r="B29" s="444"/>
      <c r="C29" s="256"/>
      <c r="D29" s="248"/>
      <c r="E29" s="248"/>
      <c r="F29" s="255"/>
      <c r="G29" s="250"/>
      <c r="H29" s="255"/>
      <c r="I29" s="250"/>
      <c r="J29" s="250"/>
      <c r="K29" s="249"/>
      <c r="L29" s="251"/>
      <c r="M29" s="249"/>
      <c r="N29" s="249"/>
      <c r="O29" s="249"/>
    </row>
    <row r="30" spans="1:15" x14ac:dyDescent="0.2">
      <c r="A30" s="252"/>
      <c r="B30" s="444"/>
      <c r="C30" s="256"/>
      <c r="D30" s="248"/>
      <c r="E30" s="248"/>
      <c r="F30" s="255"/>
      <c r="G30" s="250"/>
      <c r="H30" s="255"/>
      <c r="I30" s="250"/>
      <c r="J30" s="250"/>
      <c r="K30" s="249"/>
      <c r="L30" s="251"/>
      <c r="M30" s="249"/>
      <c r="N30" s="249"/>
      <c r="O30" s="249"/>
    </row>
    <row r="31" spans="1:15" x14ac:dyDescent="0.2">
      <c r="A31" s="252"/>
      <c r="B31" s="246"/>
      <c r="C31" s="256"/>
      <c r="D31" s="248"/>
      <c r="E31" s="248"/>
      <c r="F31" s="255"/>
      <c r="G31" s="250"/>
      <c r="H31" s="255"/>
      <c r="I31" s="250"/>
      <c r="J31" s="250"/>
      <c r="K31" s="249"/>
      <c r="L31" s="251"/>
      <c r="M31" s="249"/>
      <c r="N31" s="249"/>
      <c r="O31" s="249"/>
    </row>
    <row r="32" spans="1:15" x14ac:dyDescent="0.2">
      <c r="A32" s="245"/>
      <c r="B32" s="246"/>
      <c r="C32" s="256"/>
      <c r="D32" s="247"/>
      <c r="E32" s="247"/>
      <c r="F32" s="255"/>
      <c r="G32" s="250"/>
      <c r="H32" s="255"/>
      <c r="I32" s="250"/>
      <c r="J32" s="250"/>
      <c r="K32" s="250"/>
      <c r="L32" s="251"/>
      <c r="M32" s="249"/>
      <c r="N32" s="249"/>
      <c r="O32" s="249"/>
    </row>
    <row r="33" spans="1:15" x14ac:dyDescent="0.2">
      <c r="A33" s="245"/>
      <c r="B33" s="246"/>
      <c r="C33" s="256"/>
      <c r="D33" s="247"/>
      <c r="E33" s="247"/>
      <c r="F33" s="255"/>
      <c r="G33" s="250"/>
      <c r="H33" s="255"/>
      <c r="I33" s="250"/>
      <c r="J33" s="250"/>
      <c r="K33" s="250"/>
      <c r="L33" s="251"/>
      <c r="M33" s="249"/>
      <c r="N33" s="249"/>
      <c r="O33" s="249"/>
    </row>
    <row r="34" spans="1:15" x14ac:dyDescent="0.2">
      <c r="A34" s="252"/>
      <c r="B34" s="246"/>
      <c r="C34" s="256"/>
      <c r="D34" s="248"/>
      <c r="E34" s="248"/>
      <c r="F34" s="255"/>
      <c r="G34" s="250"/>
      <c r="H34" s="255"/>
      <c r="I34" s="250"/>
      <c r="J34" s="250"/>
      <c r="K34" s="249"/>
      <c r="L34" s="251"/>
      <c r="M34" s="249"/>
      <c r="N34" s="249"/>
      <c r="O34" s="249"/>
    </row>
    <row r="35" spans="1:15" x14ac:dyDescent="0.2">
      <c r="A35" s="252"/>
      <c r="B35" s="246"/>
      <c r="C35" s="256"/>
      <c r="D35" s="248"/>
      <c r="E35" s="248"/>
      <c r="F35" s="255"/>
      <c r="G35" s="250"/>
      <c r="H35" s="255"/>
      <c r="I35" s="250"/>
      <c r="J35" s="250"/>
      <c r="K35" s="249"/>
      <c r="L35" s="251"/>
      <c r="M35" s="249"/>
      <c r="N35" s="249"/>
      <c r="O35" s="249"/>
    </row>
    <row r="36" spans="1:15" x14ac:dyDescent="0.2">
      <c r="A36" s="252"/>
      <c r="B36" s="246"/>
      <c r="C36" s="256"/>
      <c r="D36" s="248"/>
      <c r="E36" s="248"/>
      <c r="F36" s="255"/>
      <c r="G36" s="250"/>
      <c r="H36" s="255"/>
      <c r="I36" s="250"/>
      <c r="J36" s="250"/>
      <c r="K36" s="249"/>
      <c r="L36" s="251"/>
      <c r="M36" s="249"/>
      <c r="N36" s="249"/>
      <c r="O36" s="249"/>
    </row>
    <row r="37" spans="1:15" x14ac:dyDescent="0.2">
      <c r="A37" s="252"/>
      <c r="B37" s="246"/>
      <c r="C37" s="256"/>
      <c r="D37" s="248"/>
      <c r="E37" s="248"/>
      <c r="F37" s="255"/>
      <c r="G37" s="250"/>
      <c r="H37" s="255"/>
      <c r="I37" s="250"/>
      <c r="J37" s="250"/>
      <c r="K37" s="249"/>
      <c r="L37" s="251"/>
      <c r="M37" s="249"/>
      <c r="N37" s="249"/>
      <c r="O37" s="249"/>
    </row>
    <row r="38" spans="1:15" x14ac:dyDescent="0.2">
      <c r="A38" s="252"/>
      <c r="B38" s="246"/>
      <c r="C38" s="253"/>
      <c r="D38" s="248"/>
      <c r="E38" s="248"/>
      <c r="F38" s="255"/>
      <c r="G38" s="250"/>
      <c r="H38" s="255"/>
      <c r="I38" s="250"/>
      <c r="J38" s="250"/>
      <c r="K38" s="249"/>
      <c r="L38" s="251"/>
      <c r="M38" s="249"/>
      <c r="N38" s="249"/>
      <c r="O38" s="249"/>
    </row>
    <row r="39" spans="1:15" x14ac:dyDescent="0.2">
      <c r="A39" s="252"/>
      <c r="B39" s="246"/>
      <c r="C39" s="253"/>
      <c r="D39" s="248"/>
      <c r="E39" s="248"/>
      <c r="F39" s="255"/>
      <c r="G39" s="250"/>
      <c r="H39" s="255"/>
      <c r="I39" s="250"/>
      <c r="J39" s="250"/>
      <c r="K39" s="249"/>
      <c r="L39" s="251"/>
      <c r="M39" s="249"/>
      <c r="N39" s="249"/>
      <c r="O39" s="249"/>
    </row>
    <row r="40" spans="1:15" x14ac:dyDescent="0.2">
      <c r="A40" s="252"/>
      <c r="B40" s="246"/>
      <c r="C40" s="253"/>
      <c r="D40" s="248"/>
      <c r="E40" s="248"/>
      <c r="F40" s="255"/>
      <c r="G40" s="250"/>
      <c r="H40" s="255"/>
      <c r="I40" s="250"/>
      <c r="J40" s="250"/>
      <c r="K40" s="249"/>
      <c r="L40" s="251"/>
      <c r="M40" s="249"/>
      <c r="N40" s="249"/>
      <c r="O40" s="249"/>
    </row>
    <row r="41" spans="1:15" x14ac:dyDescent="0.2">
      <c r="A41" s="252"/>
      <c r="B41" s="246"/>
      <c r="C41" s="253"/>
      <c r="D41" s="248"/>
      <c r="E41" s="248"/>
      <c r="F41" s="255"/>
      <c r="G41" s="250"/>
      <c r="H41" s="255"/>
      <c r="I41" s="250"/>
      <c r="J41" s="250"/>
      <c r="K41" s="249"/>
      <c r="L41" s="251"/>
      <c r="M41" s="249"/>
      <c r="N41" s="249"/>
      <c r="O41" s="249"/>
    </row>
    <row r="42" spans="1:15" x14ac:dyDescent="0.2">
      <c r="A42" s="252"/>
      <c r="B42" s="246"/>
      <c r="C42" s="253"/>
      <c r="D42" s="248"/>
      <c r="E42" s="248"/>
      <c r="F42" s="255"/>
      <c r="G42" s="250"/>
      <c r="H42" s="255"/>
      <c r="I42" s="250"/>
      <c r="J42" s="250"/>
      <c r="K42" s="249"/>
      <c r="L42" s="251"/>
      <c r="M42" s="249"/>
      <c r="N42" s="249"/>
      <c r="O42" s="249"/>
    </row>
    <row r="43" spans="1:15" x14ac:dyDescent="0.2">
      <c r="A43" s="252"/>
      <c r="B43" s="246"/>
      <c r="C43" s="253"/>
      <c r="D43" s="248"/>
      <c r="E43" s="248"/>
      <c r="F43" s="255"/>
      <c r="G43" s="250"/>
      <c r="H43" s="255"/>
      <c r="I43" s="250"/>
      <c r="J43" s="250"/>
      <c r="K43" s="249"/>
      <c r="L43" s="251"/>
      <c r="M43" s="249"/>
      <c r="N43" s="249"/>
      <c r="O43" s="249"/>
    </row>
    <row r="44" spans="1:15" x14ac:dyDescent="0.2">
      <c r="A44" s="252"/>
      <c r="B44" s="246"/>
      <c r="C44" s="253"/>
      <c r="D44" s="248"/>
      <c r="E44" s="248"/>
      <c r="F44" s="255"/>
      <c r="G44" s="250"/>
      <c r="H44" s="255"/>
      <c r="I44" s="250"/>
      <c r="J44" s="250"/>
      <c r="K44" s="249"/>
      <c r="L44" s="251"/>
      <c r="M44" s="249"/>
      <c r="N44" s="249"/>
      <c r="O44" s="249"/>
    </row>
    <row r="45" spans="1:15" x14ac:dyDescent="0.2">
      <c r="A45" s="252"/>
      <c r="B45" s="246"/>
      <c r="C45" s="253"/>
      <c r="D45" s="248"/>
      <c r="E45" s="248"/>
      <c r="F45" s="255"/>
      <c r="G45" s="250"/>
      <c r="H45" s="255"/>
      <c r="I45" s="250"/>
      <c r="J45" s="250"/>
      <c r="K45" s="249"/>
      <c r="L45" s="251"/>
      <c r="M45" s="249"/>
      <c r="N45" s="249"/>
      <c r="O45" s="249"/>
    </row>
    <row r="46" spans="1:15" x14ac:dyDescent="0.2">
      <c r="A46" s="252"/>
      <c r="B46" s="246"/>
      <c r="C46" s="253"/>
      <c r="D46" s="248"/>
      <c r="E46" s="248"/>
      <c r="F46" s="255"/>
      <c r="G46" s="250"/>
      <c r="H46" s="255"/>
      <c r="I46" s="250"/>
      <c r="J46" s="250"/>
      <c r="K46" s="249"/>
      <c r="L46" s="251"/>
      <c r="M46" s="249"/>
      <c r="N46" s="249"/>
      <c r="O46" s="249"/>
    </row>
    <row r="47" spans="1:15" x14ac:dyDescent="0.2">
      <c r="A47" s="252"/>
      <c r="B47" s="246"/>
      <c r="C47" s="253"/>
      <c r="D47" s="248"/>
      <c r="E47" s="248"/>
      <c r="F47" s="255"/>
      <c r="G47" s="250"/>
      <c r="H47" s="255"/>
      <c r="I47" s="250"/>
      <c r="J47" s="250"/>
      <c r="K47" s="249"/>
      <c r="L47" s="251"/>
      <c r="M47" s="249"/>
      <c r="N47" s="249"/>
      <c r="O47" s="249"/>
    </row>
    <row r="48" spans="1:15" x14ac:dyDescent="0.2">
      <c r="A48" s="252"/>
      <c r="B48" s="246"/>
      <c r="C48" s="253"/>
      <c r="D48" s="248"/>
      <c r="E48" s="255"/>
      <c r="F48" s="258"/>
      <c r="G48" s="248"/>
      <c r="H48" s="248"/>
      <c r="I48" s="250"/>
      <c r="J48" s="250"/>
      <c r="K48" s="249"/>
      <c r="L48" s="251"/>
      <c r="M48" s="249"/>
      <c r="N48" s="249"/>
      <c r="O48" s="249"/>
    </row>
    <row r="49" spans="1:112" x14ac:dyDescent="0.2">
      <c r="A49" s="252"/>
      <c r="B49" s="246"/>
      <c r="C49" s="253"/>
      <c r="D49" s="248"/>
      <c r="E49" s="248"/>
      <c r="F49" s="255"/>
      <c r="G49" s="250"/>
      <c r="H49" s="255"/>
      <c r="I49" s="250"/>
      <c r="J49" s="250"/>
      <c r="K49" s="249"/>
      <c r="L49" s="251"/>
      <c r="M49" s="249"/>
      <c r="N49" s="249"/>
      <c r="O49" s="249"/>
    </row>
    <row r="50" spans="1:112" x14ac:dyDescent="0.2">
      <c r="A50" s="252"/>
      <c r="B50" s="246"/>
      <c r="C50" s="253"/>
      <c r="D50" s="248"/>
      <c r="E50" s="248"/>
      <c r="F50" s="255"/>
      <c r="G50" s="250"/>
      <c r="H50" s="255"/>
      <c r="I50" s="250"/>
      <c r="J50" s="250"/>
      <c r="K50" s="250"/>
      <c r="L50" s="251"/>
      <c r="M50" s="250"/>
      <c r="N50" s="250"/>
      <c r="O50" s="250"/>
    </row>
    <row r="51" spans="1:112" x14ac:dyDescent="0.2">
      <c r="A51" s="252"/>
      <c r="B51" s="246"/>
      <c r="C51" s="253"/>
      <c r="D51" s="248"/>
      <c r="E51" s="248"/>
      <c r="F51" s="255"/>
      <c r="G51" s="250"/>
      <c r="H51" s="255"/>
      <c r="I51" s="250"/>
      <c r="J51" s="250"/>
      <c r="K51" s="250"/>
      <c r="L51" s="251"/>
      <c r="M51" s="250"/>
      <c r="N51" s="250"/>
      <c r="O51" s="250"/>
    </row>
    <row r="52" spans="1:112" x14ac:dyDescent="0.2">
      <c r="A52" s="252"/>
      <c r="B52" s="246"/>
      <c r="C52" s="253"/>
      <c r="D52" s="248"/>
      <c r="E52" s="248"/>
      <c r="F52" s="255"/>
      <c r="G52" s="250"/>
      <c r="H52" s="255"/>
      <c r="I52" s="250"/>
      <c r="J52" s="250"/>
      <c r="K52" s="249"/>
      <c r="L52" s="251"/>
      <c r="M52" s="249"/>
      <c r="N52" s="249"/>
      <c r="O52" s="249"/>
    </row>
    <row r="53" spans="1:112" x14ac:dyDescent="0.2">
      <c r="A53" s="252"/>
      <c r="B53" s="246"/>
      <c r="C53" s="253"/>
      <c r="D53" s="248"/>
      <c r="E53" s="248"/>
      <c r="F53" s="255"/>
      <c r="G53" s="250"/>
      <c r="H53" s="255"/>
      <c r="I53" s="250"/>
      <c r="J53" s="250"/>
      <c r="K53" s="249"/>
      <c r="L53" s="251"/>
      <c r="M53" s="249"/>
      <c r="N53" s="249"/>
      <c r="O53" s="249"/>
    </row>
    <row r="54" spans="1:112" x14ac:dyDescent="0.2">
      <c r="A54" s="252"/>
      <c r="B54" s="246"/>
      <c r="C54" s="253"/>
      <c r="D54" s="248"/>
      <c r="E54" s="248"/>
      <c r="F54" s="255"/>
      <c r="G54" s="250"/>
      <c r="H54" s="255"/>
      <c r="I54" s="250"/>
      <c r="J54" s="250"/>
      <c r="K54" s="249"/>
      <c r="L54" s="251"/>
      <c r="M54" s="249"/>
      <c r="N54" s="249"/>
      <c r="O54" s="249"/>
    </row>
    <row r="55" spans="1:112" x14ac:dyDescent="0.2">
      <c r="A55" s="252"/>
      <c r="B55" s="246"/>
      <c r="C55" s="253"/>
      <c r="D55" s="248"/>
      <c r="E55" s="248"/>
      <c r="F55" s="255"/>
      <c r="G55" s="250"/>
      <c r="H55" s="259"/>
      <c r="I55" s="250"/>
      <c r="J55" s="250"/>
      <c r="K55" s="249"/>
      <c r="L55" s="251"/>
      <c r="M55" s="249"/>
      <c r="N55" s="249"/>
      <c r="O55" s="249"/>
    </row>
    <row r="56" spans="1:112" x14ac:dyDescent="0.2">
      <c r="A56" s="245"/>
      <c r="B56" s="260"/>
      <c r="C56" s="261"/>
      <c r="D56" s="248"/>
      <c r="E56" s="248"/>
      <c r="F56" s="255"/>
      <c r="G56" s="250"/>
      <c r="H56" s="255"/>
      <c r="I56" s="250"/>
      <c r="J56" s="250"/>
      <c r="K56" s="250"/>
      <c r="L56" s="251"/>
      <c r="M56" s="249"/>
      <c r="N56" s="249"/>
      <c r="O56" s="249"/>
    </row>
    <row r="57" spans="1:112" x14ac:dyDescent="0.2">
      <c r="A57" s="252"/>
      <c r="B57" s="246"/>
      <c r="C57" s="261"/>
      <c r="D57" s="248"/>
      <c r="E57" s="248"/>
      <c r="F57" s="255"/>
      <c r="G57" s="250"/>
      <c r="H57" s="255"/>
      <c r="I57" s="250"/>
      <c r="J57" s="250"/>
      <c r="K57" s="249"/>
      <c r="L57" s="251"/>
      <c r="M57" s="249"/>
      <c r="N57" s="249"/>
      <c r="O57" s="249"/>
    </row>
    <row r="58" spans="1:112" x14ac:dyDescent="0.2">
      <c r="A58" s="252"/>
      <c r="B58" s="246"/>
      <c r="C58" s="253"/>
      <c r="D58" s="248"/>
      <c r="E58" s="248"/>
      <c r="F58" s="254"/>
      <c r="G58" s="249"/>
      <c r="H58" s="254"/>
      <c r="I58" s="249"/>
      <c r="J58" s="249"/>
      <c r="K58" s="249"/>
      <c r="L58" s="251"/>
      <c r="M58" s="249"/>
      <c r="N58" s="249"/>
      <c r="O58" s="249"/>
    </row>
    <row r="59" spans="1:112" x14ac:dyDescent="0.2">
      <c r="A59" s="252"/>
      <c r="B59" s="246"/>
      <c r="C59" s="253"/>
      <c r="D59" s="248"/>
      <c r="E59" s="248"/>
      <c r="F59" s="254"/>
      <c r="G59" s="249"/>
      <c r="H59" s="254"/>
      <c r="I59" s="249"/>
      <c r="J59" s="249"/>
      <c r="K59" s="249"/>
      <c r="L59" s="251"/>
      <c r="M59" s="249"/>
      <c r="N59" s="249"/>
      <c r="O59" s="249"/>
    </row>
    <row r="60" spans="1:112" x14ac:dyDescent="0.2">
      <c r="A60" s="252"/>
      <c r="B60" s="246"/>
      <c r="C60" s="253"/>
      <c r="D60" s="248"/>
      <c r="E60" s="248"/>
      <c r="F60" s="254"/>
      <c r="G60" s="249"/>
      <c r="H60" s="254"/>
      <c r="I60" s="249"/>
      <c r="J60" s="249"/>
      <c r="K60" s="249"/>
      <c r="L60" s="251"/>
      <c r="M60" s="249"/>
      <c r="N60" s="249"/>
      <c r="O60" s="249"/>
    </row>
    <row r="61" spans="1:112" x14ac:dyDescent="0.2">
      <c r="A61" s="252"/>
      <c r="B61" s="246"/>
      <c r="C61" s="261"/>
      <c r="D61" s="248"/>
      <c r="E61" s="248"/>
      <c r="F61" s="255"/>
      <c r="G61" s="250"/>
      <c r="H61" s="255"/>
      <c r="I61" s="250"/>
      <c r="J61" s="250"/>
      <c r="K61" s="249"/>
      <c r="L61" s="251"/>
      <c r="M61" s="249"/>
      <c r="N61" s="249"/>
      <c r="O61" s="249"/>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7"/>
      <c r="CC61" s="147"/>
      <c r="CD61" s="147"/>
      <c r="CE61" s="147"/>
      <c r="CF61" s="147"/>
      <c r="CG61" s="147"/>
      <c r="CH61" s="147"/>
      <c r="CI61" s="147"/>
      <c r="CJ61" s="147"/>
      <c r="CK61" s="147"/>
      <c r="CL61" s="147"/>
      <c r="CM61" s="147"/>
      <c r="CN61" s="147"/>
      <c r="CO61" s="147"/>
      <c r="CP61" s="147"/>
      <c r="CQ61" s="147"/>
      <c r="CR61" s="147"/>
      <c r="CS61" s="147"/>
      <c r="CT61" s="147"/>
      <c r="CU61" s="147"/>
      <c r="CV61" s="147"/>
      <c r="CW61" s="147"/>
      <c r="CX61" s="147"/>
      <c r="CY61" s="147"/>
      <c r="CZ61" s="147"/>
      <c r="DA61" s="147"/>
      <c r="DB61" s="147"/>
      <c r="DC61" s="147"/>
      <c r="DD61" s="147"/>
      <c r="DE61" s="147"/>
      <c r="DF61" s="147"/>
      <c r="DG61" s="147"/>
      <c r="DH61" s="147"/>
    </row>
    <row r="62" spans="1:112" x14ac:dyDescent="0.2">
      <c r="A62" s="252"/>
      <c r="B62" s="246"/>
      <c r="C62" s="261"/>
      <c r="D62" s="248"/>
      <c r="E62" s="248"/>
      <c r="F62" s="254"/>
      <c r="G62" s="249"/>
      <c r="H62" s="254"/>
      <c r="I62" s="249"/>
      <c r="J62" s="249"/>
      <c r="K62" s="249"/>
      <c r="L62" s="251"/>
      <c r="M62" s="249"/>
      <c r="N62" s="249"/>
      <c r="O62" s="249"/>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c r="BO62" s="147"/>
      <c r="BP62" s="147"/>
      <c r="BQ62" s="147"/>
      <c r="BR62" s="147"/>
      <c r="BS62" s="147"/>
      <c r="BT62" s="147"/>
      <c r="BU62" s="147"/>
      <c r="BV62" s="147"/>
      <c r="BW62" s="147"/>
      <c r="BX62" s="147"/>
      <c r="BY62" s="147"/>
      <c r="BZ62" s="147"/>
      <c r="CA62" s="147"/>
      <c r="CB62" s="147"/>
      <c r="CC62" s="147"/>
      <c r="CD62" s="147"/>
      <c r="CE62" s="147"/>
      <c r="CF62" s="147"/>
      <c r="CG62" s="147"/>
      <c r="CH62" s="147"/>
      <c r="CI62" s="147"/>
      <c r="CJ62" s="147"/>
      <c r="CK62" s="147"/>
      <c r="CL62" s="147"/>
      <c r="CM62" s="147"/>
      <c r="CN62" s="147"/>
      <c r="CO62" s="147"/>
      <c r="CP62" s="147"/>
      <c r="CQ62" s="147"/>
      <c r="CR62" s="147"/>
      <c r="CS62" s="147"/>
      <c r="CT62" s="147"/>
      <c r="CU62" s="147"/>
      <c r="CV62" s="147"/>
      <c r="CW62" s="147"/>
      <c r="CX62" s="147"/>
      <c r="CY62" s="147"/>
      <c r="CZ62" s="147"/>
      <c r="DA62" s="147"/>
      <c r="DB62" s="147"/>
      <c r="DC62" s="147"/>
      <c r="DD62" s="147"/>
      <c r="DE62" s="147"/>
      <c r="DF62" s="147"/>
      <c r="DG62" s="147"/>
      <c r="DH62" s="147"/>
    </row>
    <row r="63" spans="1:112" x14ac:dyDescent="0.2">
      <c r="A63" s="252"/>
      <c r="B63" s="246"/>
      <c r="C63" s="261"/>
      <c r="D63" s="248"/>
      <c r="E63" s="248"/>
      <c r="F63" s="254"/>
      <c r="G63" s="249"/>
      <c r="H63" s="254"/>
      <c r="I63" s="249"/>
      <c r="J63" s="249"/>
      <c r="K63" s="249"/>
      <c r="L63" s="251"/>
      <c r="M63" s="249"/>
      <c r="N63" s="249"/>
      <c r="O63" s="249"/>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7"/>
      <c r="BX63" s="147"/>
      <c r="BY63" s="147"/>
      <c r="BZ63" s="147"/>
      <c r="CA63" s="147"/>
      <c r="CB63" s="147"/>
      <c r="CC63" s="147"/>
      <c r="CD63" s="147"/>
      <c r="CE63" s="147"/>
      <c r="CF63" s="147"/>
      <c r="CG63" s="147"/>
      <c r="CH63" s="147"/>
      <c r="CI63" s="147"/>
      <c r="CJ63" s="147"/>
      <c r="CK63" s="147"/>
      <c r="CL63" s="147"/>
      <c r="CM63" s="147"/>
      <c r="CN63" s="147"/>
      <c r="CO63" s="147"/>
      <c r="CP63" s="147"/>
      <c r="CQ63" s="147"/>
      <c r="CR63" s="147"/>
      <c r="CS63" s="147"/>
      <c r="CT63" s="147"/>
      <c r="CU63" s="147"/>
      <c r="CV63" s="147"/>
      <c r="CW63" s="147"/>
      <c r="CX63" s="147"/>
      <c r="CY63" s="147"/>
      <c r="CZ63" s="147"/>
      <c r="DA63" s="147"/>
      <c r="DB63" s="147"/>
      <c r="DC63" s="147"/>
      <c r="DD63" s="147"/>
      <c r="DE63" s="147"/>
      <c r="DF63" s="147"/>
      <c r="DG63" s="147"/>
      <c r="DH63" s="147"/>
    </row>
    <row r="64" spans="1:112" x14ac:dyDescent="0.2">
      <c r="A64" s="252"/>
      <c r="B64" s="246"/>
      <c r="C64" s="261"/>
      <c r="D64" s="248"/>
      <c r="E64" s="248"/>
      <c r="F64" s="254"/>
      <c r="G64" s="249"/>
      <c r="H64" s="254"/>
      <c r="I64" s="249"/>
      <c r="J64" s="249"/>
      <c r="K64" s="249"/>
      <c r="L64" s="251"/>
      <c r="M64" s="249"/>
      <c r="N64" s="249"/>
      <c r="O64" s="249"/>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7"/>
      <c r="BR64" s="147"/>
      <c r="BS64" s="147"/>
      <c r="BT64" s="147"/>
      <c r="BU64" s="147"/>
      <c r="BV64" s="147"/>
      <c r="BW64" s="147"/>
      <c r="BX64" s="147"/>
      <c r="BY64" s="147"/>
      <c r="BZ64" s="147"/>
      <c r="CA64" s="147"/>
      <c r="CB64" s="147"/>
      <c r="CC64" s="147"/>
      <c r="CD64" s="147"/>
      <c r="CE64" s="147"/>
      <c r="CF64" s="147"/>
      <c r="CG64" s="147"/>
      <c r="CH64" s="147"/>
      <c r="CI64" s="147"/>
      <c r="CJ64" s="147"/>
      <c r="CK64" s="147"/>
      <c r="CL64" s="147"/>
      <c r="CM64" s="147"/>
      <c r="CN64" s="147"/>
      <c r="CO64" s="147"/>
      <c r="CP64" s="147"/>
      <c r="CQ64" s="147"/>
      <c r="CR64" s="147"/>
      <c r="CS64" s="147"/>
      <c r="CT64" s="147"/>
      <c r="CU64" s="147"/>
      <c r="CV64" s="147"/>
      <c r="CW64" s="147"/>
      <c r="CX64" s="147"/>
      <c r="CY64" s="147"/>
      <c r="CZ64" s="147"/>
      <c r="DA64" s="147"/>
      <c r="DB64" s="147"/>
      <c r="DC64" s="147"/>
      <c r="DD64" s="147"/>
      <c r="DE64" s="147"/>
      <c r="DF64" s="147"/>
      <c r="DG64" s="147"/>
      <c r="DH64" s="147"/>
    </row>
    <row r="65" spans="1:112" x14ac:dyDescent="0.2">
      <c r="A65" s="252"/>
      <c r="B65" s="246"/>
      <c r="C65" s="261"/>
      <c r="D65" s="248"/>
      <c r="E65" s="248"/>
      <c r="F65" s="254"/>
      <c r="G65" s="249"/>
      <c r="H65" s="254"/>
      <c r="I65" s="249"/>
      <c r="J65" s="249"/>
      <c r="K65" s="249"/>
      <c r="L65" s="251"/>
      <c r="M65" s="249"/>
      <c r="N65" s="249"/>
      <c r="O65" s="249"/>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c r="CE65" s="147"/>
      <c r="CF65" s="147"/>
      <c r="CG65" s="147"/>
      <c r="CH65" s="147"/>
      <c r="CI65" s="147"/>
      <c r="CJ65" s="147"/>
      <c r="CK65" s="147"/>
      <c r="CL65" s="147"/>
      <c r="CM65" s="147"/>
      <c r="CN65" s="147"/>
      <c r="CO65" s="147"/>
      <c r="CP65" s="147"/>
      <c r="CQ65" s="147"/>
      <c r="CR65" s="147"/>
      <c r="CS65" s="147"/>
      <c r="CT65" s="147"/>
      <c r="CU65" s="147"/>
      <c r="CV65" s="147"/>
      <c r="CW65" s="147"/>
      <c r="CX65" s="147"/>
      <c r="CY65" s="147"/>
      <c r="CZ65" s="147"/>
      <c r="DA65" s="147"/>
      <c r="DB65" s="147"/>
      <c r="DC65" s="147"/>
      <c r="DD65" s="147"/>
      <c r="DE65" s="147"/>
      <c r="DF65" s="147"/>
      <c r="DG65" s="147"/>
      <c r="DH65" s="147"/>
    </row>
    <row r="66" spans="1:112" x14ac:dyDescent="0.2">
      <c r="A66" s="245"/>
      <c r="B66" s="246"/>
      <c r="C66" s="256"/>
      <c r="D66" s="248"/>
      <c r="E66" s="248"/>
      <c r="F66" s="254"/>
      <c r="G66" s="249"/>
      <c r="H66" s="254"/>
      <c r="I66" s="249"/>
      <c r="J66" s="249"/>
      <c r="K66" s="249"/>
      <c r="L66" s="251"/>
      <c r="M66" s="249"/>
      <c r="N66" s="249"/>
      <c r="O66" s="249"/>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92"/>
      <c r="DB66" s="92"/>
      <c r="DC66" s="92"/>
      <c r="DD66" s="92"/>
      <c r="DE66" s="92"/>
      <c r="DF66" s="92"/>
      <c r="DG66" s="92"/>
      <c r="DH66" s="92"/>
    </row>
    <row r="67" spans="1:112" x14ac:dyDescent="0.2">
      <c r="A67" s="245"/>
      <c r="B67" s="246"/>
      <c r="C67" s="256"/>
      <c r="D67" s="248"/>
      <c r="E67" s="248"/>
      <c r="F67" s="254"/>
      <c r="G67" s="249"/>
      <c r="H67" s="254"/>
      <c r="I67" s="249"/>
      <c r="J67" s="249"/>
      <c r="K67" s="249"/>
      <c r="L67" s="251"/>
      <c r="M67" s="249"/>
      <c r="N67" s="249"/>
      <c r="O67" s="249"/>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2"/>
      <c r="CK67" s="92"/>
      <c r="CL67" s="92"/>
      <c r="CM67" s="92"/>
      <c r="CN67" s="92"/>
      <c r="CO67" s="92"/>
      <c r="CP67" s="92"/>
      <c r="CQ67" s="92"/>
      <c r="CR67" s="92"/>
      <c r="CS67" s="92"/>
      <c r="CT67" s="92"/>
      <c r="CU67" s="92"/>
      <c r="CV67" s="92"/>
      <c r="CW67" s="92"/>
      <c r="CX67" s="92"/>
      <c r="CY67" s="92"/>
      <c r="CZ67" s="92"/>
      <c r="DA67" s="92"/>
      <c r="DB67" s="92"/>
      <c r="DC67" s="92"/>
      <c r="DD67" s="92"/>
      <c r="DE67" s="92"/>
      <c r="DF67" s="92"/>
      <c r="DG67" s="92"/>
      <c r="DH67" s="92"/>
    </row>
    <row r="68" spans="1:112" x14ac:dyDescent="0.2">
      <c r="A68" s="252"/>
      <c r="B68" s="246"/>
      <c r="C68" s="261"/>
      <c r="D68" s="248"/>
      <c r="E68" s="248"/>
      <c r="F68" s="254"/>
      <c r="G68" s="249"/>
      <c r="H68" s="254"/>
      <c r="I68" s="249"/>
      <c r="J68" s="249"/>
      <c r="K68" s="249"/>
      <c r="L68" s="251"/>
      <c r="M68" s="249"/>
      <c r="N68" s="249"/>
      <c r="O68" s="249"/>
      <c r="P68" s="262"/>
      <c r="Q68" s="262"/>
      <c r="R68" s="262"/>
      <c r="S68" s="262"/>
      <c r="T68" s="262"/>
      <c r="U68" s="262"/>
      <c r="V68" s="262"/>
      <c r="W68" s="262"/>
      <c r="X68" s="262"/>
      <c r="Y68" s="262"/>
      <c r="Z68" s="262"/>
      <c r="AA68" s="262"/>
      <c r="AB68" s="262"/>
      <c r="AC68" s="262"/>
      <c r="AD68" s="262"/>
      <c r="AE68" s="262"/>
      <c r="AF68" s="262"/>
      <c r="AG68" s="262"/>
      <c r="AH68" s="262"/>
      <c r="AI68" s="262"/>
      <c r="AJ68" s="262"/>
      <c r="AK68" s="262"/>
      <c r="AL68" s="262"/>
      <c r="AM68" s="262"/>
      <c r="AN68" s="262"/>
      <c r="AO68" s="262"/>
      <c r="AP68" s="262"/>
      <c r="AQ68" s="262"/>
      <c r="AR68" s="262"/>
      <c r="AS68" s="262"/>
      <c r="AT68" s="262"/>
      <c r="AU68" s="262"/>
      <c r="AV68" s="262"/>
      <c r="AW68" s="262"/>
      <c r="AX68" s="262"/>
      <c r="AY68" s="262"/>
      <c r="AZ68" s="262"/>
      <c r="BA68" s="262"/>
      <c r="BB68" s="262"/>
      <c r="BC68" s="262"/>
      <c r="BD68" s="262"/>
      <c r="BE68" s="262"/>
      <c r="BF68" s="262"/>
      <c r="BG68" s="262"/>
      <c r="BH68" s="262"/>
      <c r="BI68" s="262"/>
      <c r="BJ68" s="262"/>
      <c r="BK68" s="262"/>
      <c r="BL68" s="262"/>
      <c r="BM68" s="262"/>
      <c r="BN68" s="262"/>
      <c r="BO68" s="262"/>
      <c r="BP68" s="262"/>
      <c r="BQ68" s="262"/>
      <c r="BR68" s="262"/>
      <c r="BS68" s="262"/>
      <c r="BT68" s="262"/>
      <c r="BU68" s="262"/>
      <c r="BV68" s="262"/>
      <c r="BW68" s="262"/>
      <c r="BX68" s="262"/>
      <c r="BY68" s="262"/>
      <c r="BZ68" s="262"/>
      <c r="CA68" s="262"/>
      <c r="CB68" s="262"/>
      <c r="CC68" s="262"/>
      <c r="CD68" s="262"/>
      <c r="CE68" s="262"/>
      <c r="CF68" s="262"/>
      <c r="CG68" s="262"/>
      <c r="CH68" s="262"/>
      <c r="CI68" s="262"/>
      <c r="CJ68" s="262"/>
      <c r="CK68" s="262"/>
      <c r="CL68" s="262"/>
      <c r="CM68" s="262"/>
      <c r="CN68" s="262"/>
      <c r="CO68" s="262"/>
      <c r="CP68" s="262"/>
      <c r="CQ68" s="262"/>
      <c r="CR68" s="262"/>
      <c r="CS68" s="262"/>
      <c r="CT68" s="262"/>
      <c r="CU68" s="262"/>
      <c r="CV68" s="262"/>
      <c r="CW68" s="262"/>
      <c r="CX68" s="262"/>
      <c r="CY68" s="262"/>
      <c r="CZ68" s="262"/>
      <c r="DA68" s="262"/>
      <c r="DB68" s="262"/>
      <c r="DC68" s="262"/>
      <c r="DD68" s="262"/>
      <c r="DE68" s="262"/>
      <c r="DF68" s="262"/>
      <c r="DG68" s="262"/>
      <c r="DH68" s="262"/>
    </row>
    <row r="69" spans="1:112" x14ac:dyDescent="0.2">
      <c r="A69" s="252"/>
      <c r="B69" s="246"/>
      <c r="C69" s="258"/>
      <c r="D69" s="263"/>
      <c r="E69" s="263"/>
      <c r="F69" s="254"/>
      <c r="G69" s="249"/>
      <c r="H69" s="254"/>
      <c r="I69" s="249"/>
      <c r="J69" s="249"/>
      <c r="K69" s="249"/>
      <c r="L69" s="251"/>
      <c r="M69" s="249"/>
      <c r="N69" s="249"/>
      <c r="O69" s="249"/>
      <c r="P69" s="262"/>
      <c r="Q69" s="262"/>
      <c r="R69" s="262"/>
      <c r="S69" s="262"/>
      <c r="T69" s="262"/>
      <c r="U69" s="262"/>
      <c r="V69" s="262"/>
      <c r="W69" s="262"/>
      <c r="X69" s="262"/>
      <c r="Y69" s="262"/>
      <c r="Z69" s="262"/>
      <c r="AA69" s="262"/>
      <c r="AB69" s="262"/>
      <c r="AC69" s="262"/>
      <c r="AD69" s="262"/>
      <c r="AE69" s="262"/>
      <c r="AF69" s="262"/>
      <c r="AG69" s="262"/>
      <c r="AH69" s="262"/>
      <c r="AI69" s="262"/>
      <c r="AJ69" s="262"/>
      <c r="AK69" s="262"/>
      <c r="AL69" s="262"/>
      <c r="AM69" s="262"/>
      <c r="AN69" s="262"/>
      <c r="AO69" s="262"/>
      <c r="AP69" s="262"/>
      <c r="AQ69" s="262"/>
      <c r="AR69" s="262"/>
      <c r="AS69" s="262"/>
      <c r="AT69" s="262"/>
      <c r="AU69" s="262"/>
      <c r="AV69" s="262"/>
      <c r="AW69" s="262"/>
      <c r="AX69" s="262"/>
      <c r="AY69" s="262"/>
      <c r="AZ69" s="262"/>
      <c r="BA69" s="262"/>
      <c r="BB69" s="262"/>
      <c r="BC69" s="262"/>
      <c r="BD69" s="262"/>
      <c r="BE69" s="262"/>
      <c r="BF69" s="262"/>
      <c r="BG69" s="262"/>
      <c r="BH69" s="262"/>
      <c r="BI69" s="262"/>
      <c r="BJ69" s="262"/>
      <c r="BK69" s="262"/>
      <c r="BL69" s="262"/>
      <c r="BM69" s="262"/>
      <c r="BN69" s="262"/>
      <c r="BO69" s="262"/>
      <c r="BP69" s="262"/>
      <c r="BQ69" s="262"/>
      <c r="BR69" s="262"/>
      <c r="BS69" s="262"/>
      <c r="BT69" s="262"/>
      <c r="BU69" s="262"/>
      <c r="BV69" s="262"/>
      <c r="BW69" s="262"/>
      <c r="BX69" s="262"/>
      <c r="BY69" s="262"/>
      <c r="BZ69" s="262"/>
      <c r="CA69" s="262"/>
      <c r="CB69" s="262"/>
      <c r="CC69" s="262"/>
      <c r="CD69" s="262"/>
      <c r="CE69" s="262"/>
      <c r="CF69" s="262"/>
      <c r="CG69" s="262"/>
      <c r="CH69" s="262"/>
      <c r="CI69" s="262"/>
      <c r="CJ69" s="262"/>
      <c r="CK69" s="262"/>
      <c r="CL69" s="262"/>
      <c r="CM69" s="262"/>
      <c r="CN69" s="262"/>
      <c r="CO69" s="262"/>
      <c r="CP69" s="262"/>
      <c r="CQ69" s="262"/>
      <c r="CR69" s="262"/>
      <c r="CS69" s="262"/>
      <c r="CT69" s="262"/>
      <c r="CU69" s="262"/>
      <c r="CV69" s="262"/>
      <c r="CW69" s="262"/>
      <c r="CX69" s="262"/>
      <c r="CY69" s="262"/>
      <c r="CZ69" s="262"/>
      <c r="DA69" s="262"/>
      <c r="DB69" s="262"/>
      <c r="DC69" s="262"/>
      <c r="DD69" s="262"/>
      <c r="DE69" s="262"/>
      <c r="DF69" s="262"/>
      <c r="DG69" s="262"/>
      <c r="DH69" s="262"/>
    </row>
    <row r="70" spans="1:112" x14ac:dyDescent="0.2">
      <c r="A70" s="252"/>
      <c r="B70" s="246"/>
      <c r="C70" s="258"/>
      <c r="D70" s="263"/>
      <c r="E70" s="263"/>
      <c r="F70" s="254"/>
      <c r="G70" s="249"/>
      <c r="H70" s="254"/>
      <c r="I70" s="249"/>
      <c r="J70" s="249"/>
      <c r="K70" s="249"/>
      <c r="L70" s="251"/>
      <c r="M70" s="250"/>
      <c r="N70" s="250"/>
      <c r="O70" s="250"/>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c r="BL70" s="149"/>
      <c r="BM70" s="149"/>
      <c r="BN70" s="149"/>
      <c r="BO70" s="149"/>
      <c r="BP70" s="149"/>
      <c r="BQ70" s="149"/>
      <c r="BR70" s="149"/>
      <c r="BS70" s="149"/>
      <c r="BT70" s="149"/>
      <c r="BU70" s="149"/>
      <c r="BV70" s="149"/>
      <c r="BW70" s="149"/>
      <c r="BX70" s="149"/>
      <c r="BY70" s="149"/>
      <c r="BZ70" s="149"/>
      <c r="CA70" s="149"/>
      <c r="CB70" s="149"/>
      <c r="CC70" s="149"/>
      <c r="CD70" s="149"/>
      <c r="CE70" s="149"/>
      <c r="CF70" s="149"/>
      <c r="CG70" s="149"/>
      <c r="CH70" s="149"/>
      <c r="CI70" s="149"/>
      <c r="CJ70" s="149"/>
      <c r="CK70" s="149"/>
      <c r="CL70" s="149"/>
      <c r="CM70" s="149"/>
      <c r="CN70" s="149"/>
      <c r="CO70" s="149"/>
      <c r="CP70" s="149"/>
      <c r="CQ70" s="149"/>
      <c r="CR70" s="149"/>
      <c r="CS70" s="149"/>
      <c r="CT70" s="149"/>
      <c r="CU70" s="149"/>
      <c r="CV70" s="149"/>
      <c r="CW70" s="149"/>
      <c r="CX70" s="149"/>
      <c r="CY70" s="149"/>
      <c r="CZ70" s="149"/>
      <c r="DA70" s="149"/>
      <c r="DB70" s="149"/>
      <c r="DC70" s="149"/>
      <c r="DD70" s="149"/>
      <c r="DE70" s="149"/>
      <c r="DF70" s="149"/>
      <c r="DG70" s="149"/>
      <c r="DH70" s="149"/>
    </row>
    <row r="71" spans="1:112" x14ac:dyDescent="0.2">
      <c r="A71" s="252"/>
      <c r="B71" s="264"/>
      <c r="C71" s="253"/>
      <c r="D71" s="248"/>
      <c r="E71" s="248"/>
      <c r="F71" s="254"/>
      <c r="G71" s="249"/>
      <c r="H71" s="254"/>
      <c r="I71" s="249"/>
      <c r="J71" s="249"/>
      <c r="K71" s="249"/>
      <c r="L71" s="251"/>
      <c r="M71" s="249"/>
      <c r="N71" s="249"/>
      <c r="O71" s="249"/>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c r="CA71" s="92"/>
      <c r="CB71" s="92"/>
      <c r="CC71" s="92"/>
      <c r="CD71" s="92"/>
      <c r="CE71" s="92"/>
      <c r="CF71" s="92"/>
      <c r="CG71" s="92"/>
      <c r="CH71" s="92"/>
      <c r="CI71" s="92"/>
      <c r="CJ71" s="92"/>
      <c r="CK71" s="92"/>
      <c r="CL71" s="92"/>
      <c r="CM71" s="92"/>
      <c r="CN71" s="92"/>
      <c r="CO71" s="92"/>
      <c r="CP71" s="92"/>
      <c r="CQ71" s="92"/>
      <c r="CR71" s="92"/>
      <c r="CS71" s="92"/>
      <c r="CT71" s="92"/>
      <c r="CU71" s="92"/>
      <c r="CV71" s="92"/>
      <c r="CW71" s="92"/>
      <c r="CX71" s="92"/>
      <c r="CY71" s="92"/>
      <c r="CZ71" s="92"/>
      <c r="DA71" s="92"/>
      <c r="DB71" s="92"/>
      <c r="DC71" s="92"/>
      <c r="DD71" s="92"/>
      <c r="DE71" s="92"/>
      <c r="DF71" s="92"/>
      <c r="DG71" s="92"/>
      <c r="DH71" s="92"/>
    </row>
    <row r="72" spans="1:112" x14ac:dyDescent="0.2">
      <c r="A72" s="252"/>
      <c r="B72" s="264"/>
      <c r="C72" s="253"/>
      <c r="D72" s="248"/>
      <c r="E72" s="248"/>
      <c r="F72" s="254"/>
      <c r="G72" s="249"/>
      <c r="H72" s="254"/>
      <c r="I72" s="249"/>
      <c r="J72" s="249"/>
      <c r="K72" s="249"/>
      <c r="L72" s="251"/>
      <c r="M72" s="250"/>
      <c r="N72" s="250"/>
      <c r="O72" s="250"/>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c r="BW72" s="149"/>
      <c r="BX72" s="149"/>
      <c r="BY72" s="149"/>
      <c r="BZ72" s="149"/>
      <c r="CA72" s="149"/>
      <c r="CB72" s="149"/>
      <c r="CC72" s="149"/>
      <c r="CD72" s="149"/>
      <c r="CE72" s="149"/>
      <c r="CF72" s="149"/>
      <c r="CG72" s="149"/>
      <c r="CH72" s="149"/>
      <c r="CI72" s="149"/>
      <c r="CJ72" s="149"/>
      <c r="CK72" s="149"/>
      <c r="CL72" s="149"/>
      <c r="CM72" s="149"/>
      <c r="CN72" s="149"/>
      <c r="CO72" s="149"/>
      <c r="CP72" s="149"/>
      <c r="CQ72" s="149"/>
      <c r="CR72" s="149"/>
      <c r="CS72" s="149"/>
      <c r="CT72" s="149"/>
      <c r="CU72" s="149"/>
      <c r="CV72" s="149"/>
      <c r="CW72" s="149"/>
      <c r="CX72" s="149"/>
      <c r="CY72" s="149"/>
      <c r="CZ72" s="149"/>
      <c r="DA72" s="149"/>
      <c r="DB72" s="149"/>
      <c r="DC72" s="149"/>
      <c r="DD72" s="149"/>
      <c r="DE72" s="149"/>
      <c r="DF72" s="149"/>
      <c r="DG72" s="149"/>
      <c r="DH72" s="149"/>
    </row>
    <row r="73" spans="1:112" x14ac:dyDescent="0.2">
      <c r="A73" s="252"/>
      <c r="B73" s="264"/>
      <c r="C73" s="253"/>
      <c r="D73" s="248"/>
      <c r="E73" s="248"/>
      <c r="F73" s="254"/>
      <c r="G73" s="249"/>
      <c r="H73" s="254"/>
      <c r="I73" s="249"/>
      <c r="J73" s="249"/>
      <c r="K73" s="249"/>
      <c r="L73" s="251"/>
      <c r="M73" s="250"/>
      <c r="N73" s="250"/>
      <c r="O73" s="250"/>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149"/>
      <c r="BX73" s="149"/>
      <c r="BY73" s="149"/>
      <c r="BZ73" s="149"/>
      <c r="CA73" s="149"/>
      <c r="CB73" s="149"/>
      <c r="CC73" s="149"/>
      <c r="CD73" s="149"/>
      <c r="CE73" s="149"/>
      <c r="CF73" s="149"/>
      <c r="CG73" s="149"/>
      <c r="CH73" s="149"/>
      <c r="CI73" s="149"/>
      <c r="CJ73" s="149"/>
      <c r="CK73" s="149"/>
      <c r="CL73" s="149"/>
      <c r="CM73" s="149"/>
      <c r="CN73" s="149"/>
      <c r="CO73" s="149"/>
      <c r="CP73" s="149"/>
      <c r="CQ73" s="149"/>
      <c r="CR73" s="149"/>
      <c r="CS73" s="149"/>
      <c r="CT73" s="149"/>
      <c r="CU73" s="149"/>
      <c r="CV73" s="149"/>
      <c r="CW73" s="149"/>
      <c r="CX73" s="149"/>
      <c r="CY73" s="149"/>
      <c r="CZ73" s="149"/>
      <c r="DA73" s="149"/>
      <c r="DB73" s="149"/>
      <c r="DC73" s="149"/>
      <c r="DD73" s="149"/>
      <c r="DE73" s="149"/>
      <c r="DF73" s="149"/>
      <c r="DG73" s="149"/>
      <c r="DH73" s="149"/>
    </row>
    <row r="74" spans="1:112" x14ac:dyDescent="0.2">
      <c r="A74" s="252"/>
      <c r="B74" s="264"/>
      <c r="C74" s="253"/>
      <c r="D74" s="248"/>
      <c r="E74" s="248"/>
      <c r="F74" s="254"/>
      <c r="G74" s="249"/>
      <c r="H74" s="254"/>
      <c r="I74" s="249"/>
      <c r="J74" s="249"/>
      <c r="K74" s="249"/>
      <c r="L74" s="251"/>
      <c r="M74" s="249"/>
      <c r="N74" s="249"/>
      <c r="O74" s="249"/>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2"/>
      <c r="CD74" s="92"/>
      <c r="CE74" s="92"/>
      <c r="CF74" s="92"/>
      <c r="CG74" s="92"/>
      <c r="CH74" s="92"/>
      <c r="CI74" s="92"/>
      <c r="CJ74" s="92"/>
      <c r="CK74" s="92"/>
      <c r="CL74" s="92"/>
      <c r="CM74" s="92"/>
      <c r="CN74" s="92"/>
      <c r="CO74" s="92"/>
      <c r="CP74" s="92"/>
      <c r="CQ74" s="92"/>
      <c r="CR74" s="92"/>
      <c r="CS74" s="92"/>
      <c r="CT74" s="92"/>
      <c r="CU74" s="92"/>
      <c r="CV74" s="92"/>
      <c r="CW74" s="92"/>
      <c r="CX74" s="92"/>
      <c r="CY74" s="92"/>
      <c r="CZ74" s="92"/>
      <c r="DA74" s="92"/>
      <c r="DB74" s="92"/>
      <c r="DC74" s="92"/>
      <c r="DD74" s="92"/>
      <c r="DE74" s="92"/>
      <c r="DF74" s="92"/>
      <c r="DG74" s="92"/>
      <c r="DH74" s="92"/>
    </row>
    <row r="75" spans="1:112" x14ac:dyDescent="0.2">
      <c r="A75" s="252"/>
      <c r="B75" s="264"/>
      <c r="C75" s="253"/>
      <c r="D75" s="248"/>
      <c r="E75" s="248"/>
      <c r="F75" s="254"/>
      <c r="G75" s="249"/>
      <c r="H75" s="254"/>
      <c r="I75" s="249"/>
      <c r="J75" s="249"/>
      <c r="K75" s="249"/>
      <c r="L75" s="251"/>
      <c r="M75" s="249"/>
      <c r="N75" s="249"/>
      <c r="O75" s="2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49"/>
      <c r="BY75" s="149"/>
      <c r="BZ75" s="149"/>
      <c r="CA75" s="149"/>
      <c r="CB75" s="149"/>
      <c r="CC75" s="149"/>
      <c r="CD75" s="149"/>
      <c r="CE75" s="149"/>
      <c r="CF75" s="149"/>
      <c r="CG75" s="149"/>
      <c r="CH75" s="149"/>
      <c r="CI75" s="149"/>
      <c r="CJ75" s="149"/>
      <c r="CK75" s="149"/>
      <c r="CL75" s="149"/>
      <c r="CM75" s="149"/>
      <c r="CN75" s="149"/>
      <c r="CO75" s="149"/>
      <c r="CP75" s="149"/>
      <c r="CQ75" s="149"/>
      <c r="CR75" s="149"/>
      <c r="CS75" s="149"/>
      <c r="CT75" s="149"/>
      <c r="CU75" s="149"/>
      <c r="CV75" s="149"/>
      <c r="CW75" s="149"/>
      <c r="CX75" s="149"/>
      <c r="CY75" s="149"/>
      <c r="CZ75" s="149"/>
      <c r="DA75" s="149"/>
      <c r="DB75" s="149"/>
      <c r="DC75" s="149"/>
      <c r="DD75" s="149"/>
      <c r="DE75" s="149"/>
      <c r="DF75" s="149"/>
      <c r="DG75" s="149"/>
      <c r="DH75" s="149"/>
    </row>
    <row r="76" spans="1:112" x14ac:dyDescent="0.2">
      <c r="A76" s="252"/>
      <c r="B76" s="264"/>
      <c r="C76" s="253"/>
      <c r="D76" s="248"/>
      <c r="E76" s="248"/>
      <c r="F76" s="254"/>
      <c r="G76" s="249"/>
      <c r="H76" s="254"/>
      <c r="I76" s="249"/>
      <c r="J76" s="249"/>
      <c r="K76" s="249"/>
      <c r="L76" s="251"/>
      <c r="M76" s="250"/>
      <c r="N76" s="250"/>
      <c r="O76" s="250"/>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c r="BL76" s="149"/>
      <c r="BM76" s="149"/>
      <c r="BN76" s="149"/>
      <c r="BO76" s="149"/>
      <c r="BP76" s="149"/>
      <c r="BQ76" s="149"/>
      <c r="BR76" s="149"/>
      <c r="BS76" s="149"/>
      <c r="BT76" s="149"/>
      <c r="BU76" s="149"/>
      <c r="BV76" s="149"/>
      <c r="BW76" s="149"/>
      <c r="BX76" s="149"/>
      <c r="BY76" s="149"/>
      <c r="BZ76" s="149"/>
      <c r="CA76" s="149"/>
      <c r="CB76" s="149"/>
      <c r="CC76" s="149"/>
      <c r="CD76" s="149"/>
      <c r="CE76" s="149"/>
      <c r="CF76" s="149"/>
      <c r="CG76" s="149"/>
      <c r="CH76" s="149"/>
      <c r="CI76" s="149"/>
      <c r="CJ76" s="149"/>
      <c r="CK76" s="149"/>
      <c r="CL76" s="149"/>
      <c r="CM76" s="149"/>
      <c r="CN76" s="149"/>
      <c r="CO76" s="149"/>
      <c r="CP76" s="149"/>
      <c r="CQ76" s="149"/>
      <c r="CR76" s="149"/>
      <c r="CS76" s="149"/>
      <c r="CT76" s="149"/>
      <c r="CU76" s="149"/>
      <c r="CV76" s="149"/>
      <c r="CW76" s="149"/>
      <c r="CX76" s="149"/>
      <c r="CY76" s="149"/>
      <c r="CZ76" s="149"/>
      <c r="DA76" s="149"/>
      <c r="DB76" s="149"/>
      <c r="DC76" s="149"/>
      <c r="DD76" s="149"/>
      <c r="DE76" s="149"/>
      <c r="DF76" s="149"/>
      <c r="DG76" s="149"/>
      <c r="DH76" s="149"/>
    </row>
    <row r="77" spans="1:112" x14ac:dyDescent="0.2">
      <c r="A77" s="252"/>
      <c r="B77" s="264"/>
      <c r="C77" s="253"/>
      <c r="D77" s="248"/>
      <c r="E77" s="248"/>
      <c r="F77" s="254"/>
      <c r="G77" s="249"/>
      <c r="H77" s="254"/>
      <c r="I77" s="249"/>
      <c r="J77" s="249"/>
      <c r="K77" s="249"/>
      <c r="L77" s="251"/>
      <c r="M77" s="250"/>
      <c r="N77" s="250"/>
      <c r="O77" s="250"/>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c r="BM77" s="149"/>
      <c r="BN77" s="149"/>
      <c r="BO77" s="149"/>
      <c r="BP77" s="149"/>
      <c r="BQ77" s="149"/>
      <c r="BR77" s="149"/>
      <c r="BS77" s="149"/>
      <c r="BT77" s="149"/>
      <c r="BU77" s="149"/>
      <c r="BV77" s="149"/>
      <c r="BW77" s="149"/>
      <c r="BX77" s="149"/>
      <c r="BY77" s="149"/>
      <c r="BZ77" s="149"/>
      <c r="CA77" s="149"/>
      <c r="CB77" s="149"/>
      <c r="CC77" s="149"/>
      <c r="CD77" s="149"/>
      <c r="CE77" s="149"/>
      <c r="CF77" s="149"/>
      <c r="CG77" s="149"/>
      <c r="CH77" s="149"/>
      <c r="CI77" s="149"/>
      <c r="CJ77" s="149"/>
      <c r="CK77" s="149"/>
      <c r="CL77" s="149"/>
      <c r="CM77" s="149"/>
      <c r="CN77" s="149"/>
      <c r="CO77" s="149"/>
      <c r="CP77" s="149"/>
      <c r="CQ77" s="149"/>
      <c r="CR77" s="149"/>
      <c r="CS77" s="149"/>
      <c r="CT77" s="149"/>
      <c r="CU77" s="149"/>
      <c r="CV77" s="149"/>
      <c r="CW77" s="149"/>
      <c r="CX77" s="149"/>
      <c r="CY77" s="149"/>
      <c r="CZ77" s="149"/>
      <c r="DA77" s="149"/>
      <c r="DB77" s="149"/>
      <c r="DC77" s="149"/>
      <c r="DD77" s="149"/>
      <c r="DE77" s="149"/>
      <c r="DF77" s="149"/>
      <c r="DG77" s="149"/>
      <c r="DH77" s="149"/>
    </row>
    <row r="78" spans="1:112" x14ac:dyDescent="0.2">
      <c r="A78" s="252"/>
      <c r="B78" s="264"/>
      <c r="C78" s="253"/>
      <c r="D78" s="248"/>
      <c r="E78" s="248"/>
      <c r="F78" s="254"/>
      <c r="G78" s="249"/>
      <c r="H78" s="254"/>
      <c r="I78" s="249"/>
      <c r="J78" s="249"/>
      <c r="K78" s="249"/>
      <c r="L78" s="251"/>
      <c r="M78" s="250"/>
      <c r="N78" s="250"/>
      <c r="O78" s="250"/>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c r="BI78" s="149"/>
      <c r="BJ78" s="149"/>
      <c r="BK78" s="149"/>
      <c r="BL78" s="149"/>
      <c r="BM78" s="149"/>
      <c r="BN78" s="149"/>
      <c r="BO78" s="149"/>
      <c r="BP78" s="149"/>
      <c r="BQ78" s="149"/>
      <c r="BR78" s="149"/>
      <c r="BS78" s="149"/>
      <c r="BT78" s="149"/>
      <c r="BU78" s="149"/>
      <c r="BV78" s="149"/>
      <c r="BW78" s="149"/>
      <c r="BX78" s="149"/>
      <c r="BY78" s="149"/>
      <c r="BZ78" s="149"/>
      <c r="CA78" s="149"/>
      <c r="CB78" s="149"/>
      <c r="CC78" s="149"/>
      <c r="CD78" s="149"/>
      <c r="CE78" s="149"/>
      <c r="CF78" s="149"/>
      <c r="CG78" s="149"/>
      <c r="CH78" s="149"/>
      <c r="CI78" s="149"/>
      <c r="CJ78" s="149"/>
      <c r="CK78" s="149"/>
      <c r="CL78" s="149"/>
      <c r="CM78" s="149"/>
      <c r="CN78" s="149"/>
      <c r="CO78" s="149"/>
      <c r="CP78" s="149"/>
      <c r="CQ78" s="149"/>
      <c r="CR78" s="149"/>
      <c r="CS78" s="149"/>
      <c r="CT78" s="149"/>
      <c r="CU78" s="149"/>
      <c r="CV78" s="149"/>
      <c r="CW78" s="149"/>
      <c r="CX78" s="149"/>
      <c r="CY78" s="149"/>
      <c r="CZ78" s="149"/>
      <c r="DA78" s="149"/>
      <c r="DB78" s="149"/>
      <c r="DC78" s="149"/>
      <c r="DD78" s="149"/>
      <c r="DE78" s="149"/>
      <c r="DF78" s="149"/>
      <c r="DG78" s="149"/>
      <c r="DH78" s="149"/>
    </row>
    <row r="79" spans="1:112" x14ac:dyDescent="0.2">
      <c r="A79" s="252"/>
      <c r="B79" s="264"/>
      <c r="C79" s="253"/>
      <c r="D79" s="248"/>
      <c r="E79" s="248"/>
      <c r="F79" s="254"/>
      <c r="G79" s="249"/>
      <c r="H79" s="254"/>
      <c r="I79" s="249"/>
      <c r="J79" s="249"/>
      <c r="K79" s="249"/>
      <c r="L79" s="251"/>
      <c r="M79" s="250"/>
      <c r="N79" s="250"/>
      <c r="O79" s="250"/>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L79" s="149"/>
      <c r="AM79" s="149"/>
      <c r="AN79" s="149"/>
      <c r="AO79" s="149"/>
      <c r="AP79" s="149"/>
      <c r="AQ79" s="149"/>
      <c r="AR79" s="149"/>
      <c r="AS79" s="149"/>
      <c r="AT79" s="149"/>
      <c r="AU79" s="149"/>
      <c r="AV79" s="149"/>
      <c r="AW79" s="149"/>
      <c r="AX79" s="149"/>
      <c r="AY79" s="149"/>
      <c r="AZ79" s="149"/>
      <c r="BA79" s="149"/>
      <c r="BB79" s="149"/>
      <c r="BC79" s="149"/>
      <c r="BD79" s="149"/>
      <c r="BE79" s="149"/>
      <c r="BF79" s="149"/>
      <c r="BG79" s="149"/>
      <c r="BH79" s="149"/>
      <c r="BI79" s="149"/>
      <c r="BJ79" s="149"/>
      <c r="BK79" s="149"/>
      <c r="BL79" s="149"/>
      <c r="BM79" s="149"/>
      <c r="BN79" s="149"/>
      <c r="BO79" s="149"/>
      <c r="BP79" s="149"/>
      <c r="BQ79" s="149"/>
      <c r="BR79" s="149"/>
      <c r="BS79" s="149"/>
      <c r="BT79" s="149"/>
      <c r="BU79" s="149"/>
      <c r="BV79" s="149"/>
      <c r="BW79" s="149"/>
      <c r="BX79" s="149"/>
      <c r="BY79" s="149"/>
      <c r="BZ79" s="149"/>
      <c r="CA79" s="149"/>
      <c r="CB79" s="149"/>
      <c r="CC79" s="149"/>
      <c r="CD79" s="149"/>
      <c r="CE79" s="149"/>
      <c r="CF79" s="149"/>
      <c r="CG79" s="149"/>
      <c r="CH79" s="149"/>
      <c r="CI79" s="149"/>
      <c r="CJ79" s="149"/>
      <c r="CK79" s="149"/>
      <c r="CL79" s="149"/>
      <c r="CM79" s="149"/>
      <c r="CN79" s="149"/>
      <c r="CO79" s="149"/>
      <c r="CP79" s="149"/>
      <c r="CQ79" s="149"/>
      <c r="CR79" s="149"/>
      <c r="CS79" s="149"/>
      <c r="CT79" s="149"/>
      <c r="CU79" s="149"/>
      <c r="CV79" s="149"/>
      <c r="CW79" s="149"/>
      <c r="CX79" s="149"/>
      <c r="CY79" s="149"/>
      <c r="CZ79" s="149"/>
      <c r="DA79" s="149"/>
      <c r="DB79" s="149"/>
      <c r="DC79" s="149"/>
      <c r="DD79" s="149"/>
      <c r="DE79" s="149"/>
      <c r="DF79" s="149"/>
      <c r="DG79" s="149"/>
      <c r="DH79" s="149"/>
    </row>
    <row r="80" spans="1:112" x14ac:dyDescent="0.2">
      <c r="A80" s="252"/>
      <c r="B80" s="264"/>
      <c r="C80" s="253"/>
      <c r="D80" s="265"/>
      <c r="E80" s="248"/>
      <c r="F80" s="254"/>
      <c r="G80" s="249"/>
      <c r="H80" s="254"/>
      <c r="I80" s="249"/>
      <c r="J80" s="249"/>
      <c r="K80" s="249"/>
      <c r="L80" s="251"/>
      <c r="M80" s="250"/>
      <c r="N80" s="250"/>
      <c r="O80" s="250"/>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c r="DC80" s="149"/>
      <c r="DD80" s="149"/>
      <c r="DE80" s="149"/>
      <c r="DF80" s="149"/>
      <c r="DG80" s="149"/>
      <c r="DH80" s="149"/>
    </row>
    <row r="81" spans="1:112" x14ac:dyDescent="0.2">
      <c r="A81" s="252"/>
      <c r="B81" s="264"/>
      <c r="C81" s="253"/>
      <c r="D81" s="248"/>
      <c r="E81" s="248"/>
      <c r="F81" s="254"/>
      <c r="G81" s="249"/>
      <c r="H81" s="254"/>
      <c r="I81" s="249"/>
      <c r="J81" s="249"/>
      <c r="K81" s="249"/>
      <c r="L81" s="251"/>
      <c r="M81" s="250"/>
      <c r="N81" s="250"/>
      <c r="O81" s="250"/>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c r="DC81" s="149"/>
      <c r="DD81" s="149"/>
      <c r="DE81" s="149"/>
      <c r="DF81" s="149"/>
      <c r="DG81" s="149"/>
      <c r="DH81" s="149"/>
    </row>
    <row r="82" spans="1:112" x14ac:dyDescent="0.2">
      <c r="A82" s="252"/>
      <c r="B82" s="264"/>
      <c r="C82" s="253"/>
      <c r="D82" s="248"/>
      <c r="E82" s="248"/>
      <c r="F82" s="254"/>
      <c r="G82" s="249"/>
      <c r="H82" s="254"/>
      <c r="I82" s="249"/>
      <c r="J82" s="249"/>
      <c r="K82" s="249"/>
      <c r="L82" s="251"/>
      <c r="M82" s="249"/>
      <c r="N82" s="249"/>
      <c r="O82" s="249"/>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2"/>
      <c r="CD82" s="92"/>
      <c r="CE82" s="92"/>
      <c r="CF82" s="92"/>
      <c r="CG82" s="92"/>
      <c r="CH82" s="92"/>
      <c r="CI82" s="92"/>
      <c r="CJ82" s="92"/>
      <c r="CK82" s="92"/>
      <c r="CL82" s="92"/>
      <c r="CM82" s="92"/>
      <c r="CN82" s="92"/>
      <c r="CO82" s="92"/>
      <c r="CP82" s="92"/>
      <c r="CQ82" s="92"/>
      <c r="CR82" s="92"/>
      <c r="CS82" s="92"/>
      <c r="CT82" s="92"/>
      <c r="CU82" s="92"/>
      <c r="CV82" s="92"/>
      <c r="CW82" s="92"/>
      <c r="CX82" s="92"/>
      <c r="CY82" s="92"/>
      <c r="CZ82" s="92"/>
      <c r="DA82" s="92"/>
      <c r="DB82" s="92"/>
      <c r="DC82" s="92"/>
      <c r="DD82" s="92"/>
      <c r="DE82" s="92"/>
      <c r="DF82" s="92"/>
      <c r="DG82" s="92"/>
      <c r="DH82" s="92"/>
    </row>
    <row r="83" spans="1:112" x14ac:dyDescent="0.2">
      <c r="A83" s="252"/>
      <c r="B83" s="264"/>
      <c r="C83" s="253"/>
      <c r="D83" s="248"/>
      <c r="E83" s="248"/>
      <c r="F83" s="254"/>
      <c r="G83" s="249"/>
      <c r="H83" s="254"/>
      <c r="I83" s="249"/>
      <c r="J83" s="249"/>
      <c r="K83" s="249"/>
      <c r="L83" s="251"/>
      <c r="M83" s="249"/>
      <c r="N83" s="249"/>
      <c r="O83" s="249"/>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2"/>
      <c r="CD83" s="92"/>
      <c r="CE83" s="92"/>
      <c r="CF83" s="92"/>
      <c r="CG83" s="92"/>
      <c r="CH83" s="92"/>
      <c r="CI83" s="92"/>
      <c r="CJ83" s="92"/>
      <c r="CK83" s="92"/>
      <c r="CL83" s="92"/>
      <c r="CM83" s="92"/>
      <c r="CN83" s="92"/>
      <c r="CO83" s="92"/>
      <c r="CP83" s="92"/>
      <c r="CQ83" s="92"/>
      <c r="CR83" s="92"/>
      <c r="CS83" s="92"/>
      <c r="CT83" s="92"/>
      <c r="CU83" s="92"/>
      <c r="CV83" s="92"/>
      <c r="CW83" s="92"/>
      <c r="CX83" s="92"/>
      <c r="CY83" s="92"/>
      <c r="CZ83" s="92"/>
      <c r="DA83" s="92"/>
      <c r="DB83" s="92"/>
      <c r="DC83" s="92"/>
      <c r="DD83" s="92"/>
      <c r="DE83" s="92"/>
      <c r="DF83" s="92"/>
      <c r="DG83" s="92"/>
      <c r="DH83" s="92"/>
    </row>
    <row r="84" spans="1:112" x14ac:dyDescent="0.2">
      <c r="A84" s="252"/>
      <c r="B84" s="264"/>
      <c r="C84" s="253"/>
      <c r="D84" s="248"/>
      <c r="E84" s="248"/>
      <c r="F84" s="254"/>
      <c r="G84" s="249"/>
      <c r="H84" s="254"/>
      <c r="I84" s="249"/>
      <c r="J84" s="249"/>
      <c r="K84" s="249"/>
      <c r="L84" s="251"/>
      <c r="M84" s="250"/>
      <c r="N84" s="250"/>
      <c r="O84" s="250"/>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c r="BE84" s="149"/>
      <c r="BF84" s="149"/>
      <c r="BG84" s="149"/>
      <c r="BH84" s="149"/>
      <c r="BI84" s="149"/>
      <c r="BJ84" s="149"/>
      <c r="BK84" s="149"/>
      <c r="BL84" s="149"/>
      <c r="BM84" s="149"/>
      <c r="BN84" s="149"/>
      <c r="BO84" s="149"/>
      <c r="BP84" s="149"/>
      <c r="BQ84" s="149"/>
      <c r="BR84" s="149"/>
      <c r="BS84" s="149"/>
      <c r="BT84" s="149"/>
      <c r="BU84" s="149"/>
      <c r="BV84" s="149"/>
      <c r="BW84" s="149"/>
      <c r="BX84" s="149"/>
      <c r="BY84" s="149"/>
      <c r="BZ84" s="149"/>
      <c r="CA84" s="149"/>
      <c r="CB84" s="149"/>
      <c r="CC84" s="149"/>
      <c r="CD84" s="149"/>
      <c r="CE84" s="149"/>
      <c r="CF84" s="149"/>
      <c r="CG84" s="149"/>
      <c r="CH84" s="149"/>
      <c r="CI84" s="149"/>
      <c r="CJ84" s="149"/>
      <c r="CK84" s="149"/>
      <c r="CL84" s="149"/>
      <c r="CM84" s="149"/>
      <c r="CN84" s="149"/>
      <c r="CO84" s="149"/>
      <c r="CP84" s="149"/>
      <c r="CQ84" s="149"/>
      <c r="CR84" s="149"/>
      <c r="CS84" s="149"/>
      <c r="CT84" s="149"/>
      <c r="CU84" s="149"/>
      <c r="CV84" s="149"/>
      <c r="CW84" s="149"/>
      <c r="CX84" s="149"/>
      <c r="CY84" s="149"/>
      <c r="CZ84" s="149"/>
      <c r="DA84" s="149"/>
      <c r="DB84" s="149"/>
      <c r="DC84" s="149"/>
      <c r="DD84" s="149"/>
      <c r="DE84" s="149"/>
      <c r="DF84" s="149"/>
      <c r="DG84" s="149"/>
      <c r="DH84" s="149"/>
    </row>
    <row r="85" spans="1:112" x14ac:dyDescent="0.2">
      <c r="A85" s="130"/>
      <c r="B85" s="266"/>
      <c r="C85" s="131"/>
      <c r="D85" s="133"/>
      <c r="E85" s="133"/>
      <c r="F85" s="267"/>
      <c r="G85" s="132"/>
      <c r="H85" s="132"/>
      <c r="I85" s="249"/>
      <c r="J85" s="249"/>
      <c r="K85" s="249"/>
      <c r="L85" s="251"/>
      <c r="M85" s="249"/>
      <c r="N85" s="249"/>
      <c r="O85" s="249"/>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c r="BI85" s="147"/>
      <c r="BJ85" s="147"/>
      <c r="BK85" s="147"/>
      <c r="BL85" s="147"/>
      <c r="BM85" s="147"/>
      <c r="BN85" s="147"/>
      <c r="BO85" s="147"/>
      <c r="BP85" s="147"/>
      <c r="BQ85" s="147"/>
      <c r="BR85" s="147"/>
      <c r="BS85" s="147"/>
      <c r="BT85" s="147"/>
      <c r="BU85" s="147"/>
      <c r="BV85" s="147"/>
      <c r="BW85" s="147"/>
      <c r="BX85" s="147"/>
      <c r="BY85" s="147"/>
      <c r="BZ85" s="147"/>
      <c r="CA85" s="147"/>
      <c r="CB85" s="147"/>
      <c r="CC85" s="147"/>
      <c r="CD85" s="147"/>
      <c r="CE85" s="147"/>
      <c r="CF85" s="147"/>
      <c r="CG85" s="147"/>
      <c r="CH85" s="147"/>
      <c r="CI85" s="147"/>
      <c r="CJ85" s="147"/>
      <c r="CK85" s="147"/>
      <c r="CL85" s="147"/>
      <c r="CM85" s="147"/>
      <c r="CN85" s="147"/>
      <c r="CO85" s="147"/>
      <c r="CP85" s="147"/>
      <c r="CQ85" s="147"/>
      <c r="CR85" s="147"/>
      <c r="CS85" s="147"/>
      <c r="CT85" s="147"/>
      <c r="CU85" s="147"/>
      <c r="CV85" s="147"/>
      <c r="CW85" s="147"/>
      <c r="CX85" s="147"/>
      <c r="CY85" s="147"/>
      <c r="CZ85" s="147"/>
      <c r="DA85" s="147"/>
      <c r="DB85" s="147"/>
      <c r="DC85" s="147"/>
      <c r="DD85" s="147"/>
      <c r="DE85" s="147"/>
      <c r="DF85" s="147"/>
      <c r="DG85" s="147"/>
      <c r="DH85" s="147"/>
    </row>
    <row r="86" spans="1:112" x14ac:dyDescent="0.2">
      <c r="A86" s="252"/>
      <c r="B86" s="264"/>
      <c r="C86" s="253"/>
      <c r="D86" s="248"/>
      <c r="E86" s="248"/>
      <c r="F86" s="254"/>
      <c r="G86" s="249"/>
      <c r="H86" s="254"/>
      <c r="I86" s="249"/>
      <c r="J86" s="249"/>
      <c r="K86" s="249"/>
      <c r="L86" s="251"/>
      <c r="M86" s="249"/>
      <c r="N86" s="249"/>
      <c r="O86" s="249"/>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c r="BM86" s="92"/>
      <c r="BN86" s="92"/>
      <c r="BO86" s="92"/>
      <c r="BP86" s="92"/>
      <c r="BQ86" s="92"/>
      <c r="BR86" s="92"/>
      <c r="BS86" s="92"/>
      <c r="BT86" s="92"/>
      <c r="BU86" s="92"/>
      <c r="BV86" s="92"/>
      <c r="BW86" s="92"/>
      <c r="BX86" s="92"/>
      <c r="BY86" s="92"/>
      <c r="BZ86" s="92"/>
      <c r="CA86" s="92"/>
      <c r="CB86" s="92"/>
      <c r="CC86" s="92"/>
      <c r="CD86" s="92"/>
      <c r="CE86" s="92"/>
      <c r="CF86" s="92"/>
      <c r="CG86" s="92"/>
      <c r="CH86" s="92"/>
      <c r="CI86" s="92"/>
      <c r="CJ86" s="92"/>
      <c r="CK86" s="92"/>
      <c r="CL86" s="92"/>
      <c r="CM86" s="92"/>
      <c r="CN86" s="92"/>
      <c r="CO86" s="92"/>
      <c r="CP86" s="92"/>
      <c r="CQ86" s="92"/>
      <c r="CR86" s="92"/>
      <c r="CS86" s="92"/>
      <c r="CT86" s="92"/>
      <c r="CU86" s="92"/>
      <c r="CV86" s="92"/>
      <c r="CW86" s="92"/>
      <c r="CX86" s="92"/>
      <c r="CY86" s="92"/>
      <c r="CZ86" s="92"/>
      <c r="DA86" s="92"/>
      <c r="DB86" s="92"/>
      <c r="DC86" s="92"/>
      <c r="DD86" s="92"/>
      <c r="DE86" s="92"/>
      <c r="DF86" s="92"/>
      <c r="DG86" s="92"/>
      <c r="DH86" s="92"/>
    </row>
    <row r="87" spans="1:112" x14ac:dyDescent="0.2">
      <c r="A87" s="252"/>
      <c r="B87" s="264"/>
      <c r="C87" s="253"/>
      <c r="D87" s="248"/>
      <c r="E87" s="248"/>
      <c r="F87" s="254"/>
      <c r="G87" s="249"/>
      <c r="H87" s="254"/>
      <c r="I87" s="249"/>
      <c r="J87" s="249"/>
      <c r="K87" s="249"/>
      <c r="L87" s="251"/>
      <c r="M87" s="249"/>
      <c r="N87" s="249"/>
      <c r="O87" s="249"/>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92"/>
      <c r="BR87" s="92"/>
      <c r="BS87" s="92"/>
      <c r="BT87" s="92"/>
      <c r="BU87" s="92"/>
      <c r="BV87" s="92"/>
      <c r="BW87" s="92"/>
      <c r="BX87" s="92"/>
      <c r="BY87" s="92"/>
      <c r="BZ87" s="92"/>
      <c r="CA87" s="92"/>
      <c r="CB87" s="92"/>
      <c r="CC87" s="92"/>
      <c r="CD87" s="92"/>
      <c r="CE87" s="92"/>
      <c r="CF87" s="92"/>
      <c r="CG87" s="92"/>
      <c r="CH87" s="92"/>
      <c r="CI87" s="92"/>
      <c r="CJ87" s="92"/>
      <c r="CK87" s="92"/>
      <c r="CL87" s="92"/>
      <c r="CM87" s="92"/>
      <c r="CN87" s="92"/>
      <c r="CO87" s="92"/>
      <c r="CP87" s="92"/>
      <c r="CQ87" s="92"/>
      <c r="CR87" s="92"/>
      <c r="CS87" s="92"/>
      <c r="CT87" s="92"/>
      <c r="CU87" s="92"/>
      <c r="CV87" s="92"/>
      <c r="CW87" s="92"/>
      <c r="CX87" s="92"/>
      <c r="CY87" s="92"/>
      <c r="CZ87" s="92"/>
      <c r="DA87" s="92"/>
      <c r="DB87" s="92"/>
      <c r="DC87" s="92"/>
      <c r="DD87" s="92"/>
      <c r="DE87" s="92"/>
      <c r="DF87" s="92"/>
      <c r="DG87" s="92"/>
      <c r="DH87" s="92"/>
    </row>
    <row r="88" spans="1:112" x14ac:dyDescent="0.2">
      <c r="A88" s="252"/>
      <c r="B88" s="264"/>
      <c r="C88" s="253"/>
      <c r="D88" s="248"/>
      <c r="E88" s="248"/>
      <c r="F88" s="254"/>
      <c r="G88" s="249"/>
      <c r="H88" s="254"/>
      <c r="I88" s="249"/>
      <c r="J88" s="249"/>
      <c r="K88" s="249"/>
      <c r="L88" s="251"/>
      <c r="M88" s="249"/>
      <c r="N88" s="249"/>
      <c r="O88" s="249"/>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c r="CB88" s="92"/>
      <c r="CC88" s="92"/>
      <c r="CD88" s="92"/>
      <c r="CE88" s="92"/>
      <c r="CF88" s="92"/>
      <c r="CG88" s="92"/>
      <c r="CH88" s="92"/>
      <c r="CI88" s="92"/>
      <c r="CJ88" s="92"/>
      <c r="CK88" s="92"/>
      <c r="CL88" s="92"/>
      <c r="CM88" s="92"/>
      <c r="CN88" s="92"/>
      <c r="CO88" s="92"/>
      <c r="CP88" s="92"/>
      <c r="CQ88" s="92"/>
      <c r="CR88" s="92"/>
      <c r="CS88" s="92"/>
      <c r="CT88" s="92"/>
      <c r="CU88" s="92"/>
      <c r="CV88" s="92"/>
      <c r="CW88" s="92"/>
      <c r="CX88" s="92"/>
      <c r="CY88" s="92"/>
      <c r="CZ88" s="92"/>
      <c r="DA88" s="92"/>
      <c r="DB88" s="92"/>
      <c r="DC88" s="92"/>
      <c r="DD88" s="92"/>
      <c r="DE88" s="92"/>
      <c r="DF88" s="92"/>
      <c r="DG88" s="92"/>
      <c r="DH88" s="92"/>
    </row>
    <row r="89" spans="1:112" x14ac:dyDescent="0.2">
      <c r="A89" s="252"/>
      <c r="B89" s="264"/>
      <c r="C89" s="253"/>
      <c r="D89" s="248"/>
      <c r="E89" s="248"/>
      <c r="F89" s="254"/>
      <c r="G89" s="249"/>
      <c r="H89" s="254"/>
      <c r="I89" s="249"/>
      <c r="J89" s="249"/>
      <c r="K89" s="249"/>
      <c r="L89" s="251"/>
      <c r="M89" s="249"/>
      <c r="N89" s="249"/>
      <c r="O89" s="249"/>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c r="BU89" s="92"/>
      <c r="BV89" s="92"/>
      <c r="BW89" s="92"/>
      <c r="BX89" s="92"/>
      <c r="BY89" s="92"/>
      <c r="BZ89" s="92"/>
      <c r="CA89" s="92"/>
      <c r="CB89" s="92"/>
      <c r="CC89" s="92"/>
      <c r="CD89" s="92"/>
      <c r="CE89" s="92"/>
      <c r="CF89" s="92"/>
      <c r="CG89" s="92"/>
      <c r="CH89" s="92"/>
      <c r="CI89" s="92"/>
      <c r="CJ89" s="92"/>
      <c r="CK89" s="92"/>
      <c r="CL89" s="92"/>
      <c r="CM89" s="92"/>
      <c r="CN89" s="92"/>
      <c r="CO89" s="92"/>
      <c r="CP89" s="92"/>
      <c r="CQ89" s="92"/>
      <c r="CR89" s="92"/>
      <c r="CS89" s="92"/>
      <c r="CT89" s="92"/>
      <c r="CU89" s="92"/>
      <c r="CV89" s="92"/>
      <c r="CW89" s="92"/>
      <c r="CX89" s="92"/>
      <c r="CY89" s="92"/>
      <c r="CZ89" s="92"/>
      <c r="DA89" s="92"/>
      <c r="DB89" s="92"/>
      <c r="DC89" s="92"/>
      <c r="DD89" s="92"/>
      <c r="DE89" s="92"/>
      <c r="DF89" s="92"/>
      <c r="DG89" s="92"/>
      <c r="DH89" s="92"/>
    </row>
    <row r="90" spans="1:112" x14ac:dyDescent="0.2">
      <c r="A90" s="252"/>
      <c r="B90" s="264"/>
      <c r="C90" s="253"/>
      <c r="D90" s="248"/>
      <c r="E90" s="248"/>
      <c r="F90" s="254"/>
      <c r="G90" s="249"/>
      <c r="H90" s="254"/>
      <c r="I90" s="249"/>
      <c r="J90" s="249"/>
      <c r="K90" s="249"/>
      <c r="L90" s="251"/>
      <c r="M90" s="249"/>
      <c r="N90" s="249"/>
      <c r="O90" s="249"/>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c r="BW90" s="92"/>
      <c r="BX90" s="92"/>
      <c r="BY90" s="92"/>
      <c r="BZ90" s="92"/>
      <c r="CA90" s="92"/>
      <c r="CB90" s="92"/>
      <c r="CC90" s="92"/>
      <c r="CD90" s="92"/>
      <c r="CE90" s="92"/>
      <c r="CF90" s="92"/>
      <c r="CG90" s="92"/>
      <c r="CH90" s="92"/>
      <c r="CI90" s="92"/>
      <c r="CJ90" s="92"/>
      <c r="CK90" s="92"/>
      <c r="CL90" s="92"/>
      <c r="CM90" s="92"/>
      <c r="CN90" s="92"/>
      <c r="CO90" s="92"/>
      <c r="CP90" s="92"/>
      <c r="CQ90" s="92"/>
      <c r="CR90" s="92"/>
      <c r="CS90" s="92"/>
      <c r="CT90" s="92"/>
      <c r="CU90" s="92"/>
      <c r="CV90" s="92"/>
      <c r="CW90" s="92"/>
      <c r="CX90" s="92"/>
      <c r="CY90" s="92"/>
      <c r="CZ90" s="92"/>
      <c r="DA90" s="92"/>
      <c r="DB90" s="92"/>
      <c r="DC90" s="92"/>
      <c r="DD90" s="92"/>
      <c r="DE90" s="92"/>
      <c r="DF90" s="92"/>
      <c r="DG90" s="92"/>
      <c r="DH90" s="92"/>
    </row>
    <row r="91" spans="1:112" x14ac:dyDescent="0.2">
      <c r="A91" s="252"/>
      <c r="B91" s="264"/>
      <c r="C91" s="253"/>
      <c r="D91" s="248"/>
      <c r="E91" s="248"/>
      <c r="F91" s="254"/>
      <c r="G91" s="249"/>
      <c r="H91" s="254"/>
      <c r="I91" s="249"/>
      <c r="J91" s="249"/>
      <c r="K91" s="249"/>
      <c r="L91" s="251"/>
      <c r="M91" s="249"/>
      <c r="N91" s="249"/>
      <c r="O91" s="249"/>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2"/>
      <c r="BR91" s="92"/>
      <c r="BS91" s="92"/>
      <c r="BT91" s="92"/>
      <c r="BU91" s="92"/>
      <c r="BV91" s="92"/>
      <c r="BW91" s="92"/>
      <c r="BX91" s="92"/>
      <c r="BY91" s="92"/>
      <c r="BZ91" s="92"/>
      <c r="CA91" s="92"/>
      <c r="CB91" s="92"/>
      <c r="CC91" s="92"/>
      <c r="CD91" s="92"/>
      <c r="CE91" s="92"/>
      <c r="CF91" s="92"/>
      <c r="CG91" s="92"/>
      <c r="CH91" s="92"/>
      <c r="CI91" s="92"/>
      <c r="CJ91" s="92"/>
      <c r="CK91" s="92"/>
      <c r="CL91" s="92"/>
      <c r="CM91" s="92"/>
      <c r="CN91" s="92"/>
      <c r="CO91" s="92"/>
      <c r="CP91" s="92"/>
      <c r="CQ91" s="92"/>
      <c r="CR91" s="92"/>
      <c r="CS91" s="92"/>
      <c r="CT91" s="92"/>
      <c r="CU91" s="92"/>
      <c r="CV91" s="92"/>
      <c r="CW91" s="92"/>
      <c r="CX91" s="92"/>
      <c r="CY91" s="92"/>
      <c r="CZ91" s="92"/>
      <c r="DA91" s="92"/>
      <c r="DB91" s="92"/>
      <c r="DC91" s="92"/>
      <c r="DD91" s="92"/>
      <c r="DE91" s="92"/>
      <c r="DF91" s="92"/>
      <c r="DG91" s="92"/>
      <c r="DH91" s="92"/>
    </row>
    <row r="92" spans="1:112" x14ac:dyDescent="0.2">
      <c r="A92" s="252"/>
      <c r="B92" s="264"/>
      <c r="C92" s="253"/>
      <c r="D92" s="248"/>
      <c r="E92" s="248"/>
      <c r="F92" s="254"/>
      <c r="G92" s="249"/>
      <c r="H92" s="254"/>
      <c r="I92" s="249"/>
      <c r="J92" s="249"/>
      <c r="K92" s="249"/>
      <c r="L92" s="251"/>
      <c r="M92" s="249"/>
      <c r="N92" s="249"/>
      <c r="O92" s="249"/>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92"/>
      <c r="BY92" s="92"/>
      <c r="BZ92" s="92"/>
      <c r="CA92" s="92"/>
      <c r="CB92" s="92"/>
      <c r="CC92" s="92"/>
      <c r="CD92" s="92"/>
      <c r="CE92" s="92"/>
      <c r="CF92" s="92"/>
      <c r="CG92" s="92"/>
      <c r="CH92" s="92"/>
      <c r="CI92" s="92"/>
      <c r="CJ92" s="92"/>
      <c r="CK92" s="92"/>
      <c r="CL92" s="92"/>
      <c r="CM92" s="92"/>
      <c r="CN92" s="92"/>
      <c r="CO92" s="92"/>
      <c r="CP92" s="92"/>
      <c r="CQ92" s="92"/>
      <c r="CR92" s="92"/>
      <c r="CS92" s="92"/>
      <c r="CT92" s="92"/>
      <c r="CU92" s="92"/>
      <c r="CV92" s="92"/>
      <c r="CW92" s="92"/>
      <c r="CX92" s="92"/>
      <c r="CY92" s="92"/>
      <c r="CZ92" s="92"/>
      <c r="DA92" s="92"/>
      <c r="DB92" s="92"/>
      <c r="DC92" s="92"/>
      <c r="DD92" s="92"/>
      <c r="DE92" s="92"/>
      <c r="DF92" s="92"/>
      <c r="DG92" s="92"/>
      <c r="DH92" s="92"/>
    </row>
    <row r="93" spans="1:112" x14ac:dyDescent="0.2">
      <c r="A93" s="252"/>
      <c r="B93" s="264"/>
      <c r="C93" s="253"/>
      <c r="D93" s="248"/>
      <c r="E93" s="248"/>
      <c r="F93" s="254"/>
      <c r="G93" s="249"/>
      <c r="H93" s="254"/>
      <c r="I93" s="249"/>
      <c r="J93" s="249"/>
      <c r="K93" s="249"/>
      <c r="L93" s="251"/>
      <c r="M93" s="249"/>
      <c r="N93" s="249"/>
      <c r="O93" s="249"/>
    </row>
    <row r="94" spans="1:112" x14ac:dyDescent="0.2">
      <c r="A94" s="252"/>
      <c r="B94" s="264"/>
      <c r="C94" s="253"/>
      <c r="D94" s="248"/>
      <c r="E94" s="248"/>
      <c r="F94" s="254"/>
      <c r="G94" s="249"/>
      <c r="H94" s="254"/>
      <c r="I94" s="249"/>
      <c r="J94" s="249"/>
      <c r="K94" s="249"/>
      <c r="L94" s="251"/>
      <c r="M94" s="249"/>
      <c r="N94" s="249"/>
      <c r="O94" s="249"/>
    </row>
    <row r="95" spans="1:112" x14ac:dyDescent="0.2">
      <c r="A95" s="252"/>
      <c r="B95" s="264"/>
      <c r="C95" s="253"/>
      <c r="D95" s="248"/>
      <c r="E95" s="248"/>
      <c r="F95" s="254"/>
      <c r="G95" s="249"/>
      <c r="H95" s="254"/>
      <c r="I95" s="249"/>
      <c r="J95" s="249"/>
      <c r="K95" s="249"/>
      <c r="L95" s="251"/>
      <c r="M95" s="249"/>
      <c r="N95" s="249"/>
      <c r="O95" s="249"/>
    </row>
    <row r="96" spans="1:112" x14ac:dyDescent="0.2">
      <c r="A96" s="252"/>
      <c r="B96" s="264"/>
      <c r="C96" s="253"/>
      <c r="D96" s="248"/>
      <c r="E96" s="248"/>
      <c r="F96" s="254"/>
      <c r="G96" s="249"/>
      <c r="H96" s="254"/>
      <c r="I96" s="249"/>
      <c r="J96" s="249"/>
      <c r="K96" s="249"/>
      <c r="L96" s="251"/>
      <c r="M96" s="249"/>
      <c r="N96" s="249"/>
      <c r="O96" s="249"/>
    </row>
    <row r="97" spans="1:15" x14ac:dyDescent="0.2">
      <c r="A97" s="252"/>
      <c r="B97" s="264"/>
      <c r="C97" s="253"/>
      <c r="D97" s="248"/>
      <c r="E97" s="248"/>
      <c r="F97" s="254"/>
      <c r="G97" s="249"/>
      <c r="H97" s="254"/>
      <c r="I97" s="249"/>
      <c r="J97" s="249"/>
      <c r="K97" s="249"/>
      <c r="L97" s="251"/>
      <c r="M97" s="249"/>
      <c r="N97" s="249"/>
      <c r="O97" s="249"/>
    </row>
    <row r="98" spans="1:15" x14ac:dyDescent="0.2">
      <c r="A98" s="252"/>
      <c r="B98" s="264"/>
      <c r="C98" s="253"/>
      <c r="D98" s="248"/>
      <c r="E98" s="248"/>
      <c r="F98" s="254"/>
      <c r="G98" s="249"/>
      <c r="H98" s="254"/>
      <c r="I98" s="249"/>
      <c r="J98" s="249"/>
      <c r="K98" s="249"/>
      <c r="L98" s="251"/>
      <c r="M98" s="249"/>
      <c r="N98" s="249"/>
      <c r="O98" s="249"/>
    </row>
    <row r="99" spans="1:15" x14ac:dyDescent="0.2">
      <c r="A99" s="252"/>
      <c r="B99" s="264"/>
      <c r="C99" s="253"/>
      <c r="D99" s="248"/>
      <c r="E99" s="248"/>
      <c r="F99" s="254"/>
      <c r="G99" s="249"/>
      <c r="H99" s="254"/>
      <c r="I99" s="249"/>
      <c r="J99" s="249"/>
      <c r="K99" s="249"/>
      <c r="L99" s="251"/>
      <c r="M99" s="249"/>
      <c r="N99" s="249"/>
      <c r="O99" s="249"/>
    </row>
    <row r="100" spans="1:15" x14ac:dyDescent="0.2">
      <c r="A100" s="252"/>
      <c r="B100" s="264"/>
      <c r="C100" s="253"/>
      <c r="D100" s="248"/>
      <c r="E100" s="248"/>
      <c r="F100" s="254"/>
      <c r="G100" s="249"/>
      <c r="H100" s="254"/>
      <c r="I100" s="249"/>
      <c r="J100" s="249"/>
      <c r="K100" s="249"/>
      <c r="L100" s="251"/>
      <c r="M100" s="249"/>
      <c r="N100" s="249"/>
      <c r="O100" s="249"/>
    </row>
    <row r="101" spans="1:15" x14ac:dyDescent="0.2">
      <c r="A101" s="252"/>
      <c r="B101" s="264"/>
      <c r="C101" s="253"/>
      <c r="D101" s="248"/>
      <c r="E101" s="248"/>
      <c r="F101" s="254"/>
      <c r="G101" s="249"/>
      <c r="H101" s="254"/>
      <c r="I101" s="249"/>
      <c r="J101" s="249"/>
      <c r="K101" s="249"/>
      <c r="L101" s="251"/>
      <c r="M101" s="249"/>
      <c r="N101" s="249"/>
      <c r="O101" s="249"/>
    </row>
    <row r="102" spans="1:15" x14ac:dyDescent="0.2">
      <c r="A102" s="252"/>
      <c r="B102" s="264"/>
      <c r="C102" s="253"/>
      <c r="D102" s="248"/>
      <c r="E102" s="248"/>
      <c r="F102" s="254"/>
      <c r="G102" s="249"/>
      <c r="H102" s="254"/>
      <c r="I102" s="249"/>
      <c r="J102" s="249"/>
      <c r="K102" s="249"/>
      <c r="L102" s="251"/>
      <c r="M102" s="249"/>
      <c r="N102" s="249"/>
      <c r="O102" s="249"/>
    </row>
    <row r="103" spans="1:15" x14ac:dyDescent="0.2">
      <c r="A103" s="252"/>
      <c r="B103" s="264"/>
      <c r="C103" s="253"/>
      <c r="D103" s="248"/>
      <c r="E103" s="248"/>
      <c r="F103" s="254"/>
      <c r="G103" s="249"/>
      <c r="H103" s="254"/>
      <c r="I103" s="249"/>
      <c r="J103" s="249"/>
      <c r="K103" s="249"/>
      <c r="L103" s="251"/>
      <c r="M103" s="249"/>
      <c r="N103" s="249"/>
      <c r="O103" s="249"/>
    </row>
    <row r="104" spans="1:15" x14ac:dyDescent="0.2">
      <c r="A104" s="252"/>
      <c r="B104" s="264"/>
      <c r="C104" s="253"/>
      <c r="D104" s="248"/>
      <c r="E104" s="248"/>
      <c r="F104" s="254"/>
      <c r="G104" s="249"/>
      <c r="H104" s="254"/>
      <c r="I104" s="249"/>
      <c r="J104" s="249"/>
      <c r="K104" s="249"/>
      <c r="L104" s="251" t="s">
        <v>55</v>
      </c>
      <c r="M104" s="249"/>
      <c r="N104" s="249"/>
      <c r="O104" s="249"/>
    </row>
    <row r="105" spans="1:15" x14ac:dyDescent="0.2">
      <c r="A105" s="252"/>
      <c r="B105" s="264"/>
      <c r="C105" s="253"/>
      <c r="D105" s="248"/>
      <c r="E105" s="248"/>
      <c r="F105" s="254"/>
      <c r="G105" s="249"/>
      <c r="H105" s="254"/>
      <c r="I105" s="249"/>
      <c r="J105" s="249"/>
      <c r="K105" s="249"/>
      <c r="L105" s="251" t="s">
        <v>55</v>
      </c>
      <c r="M105" s="249"/>
      <c r="N105" s="249"/>
      <c r="O105" s="249"/>
    </row>
    <row r="106" spans="1:15" x14ac:dyDescent="0.2">
      <c r="A106" s="252"/>
      <c r="B106" s="264"/>
      <c r="C106" s="253"/>
      <c r="D106" s="248"/>
      <c r="E106" s="248"/>
      <c r="F106" s="254"/>
      <c r="G106" s="249"/>
      <c r="H106" s="254"/>
      <c r="I106" s="249"/>
      <c r="J106" s="249"/>
      <c r="K106" s="249"/>
      <c r="L106" s="251" t="s">
        <v>55</v>
      </c>
      <c r="M106" s="249"/>
      <c r="N106" s="249"/>
      <c r="O106" s="249"/>
    </row>
    <row r="107" spans="1:15" x14ac:dyDescent="0.2">
      <c r="A107" s="252"/>
      <c r="B107" s="264"/>
      <c r="C107" s="253"/>
      <c r="D107" s="248"/>
      <c r="E107" s="248"/>
      <c r="F107" s="254"/>
      <c r="G107" s="249"/>
      <c r="H107" s="254"/>
      <c r="I107" s="249"/>
      <c r="J107" s="249"/>
      <c r="K107" s="249"/>
      <c r="L107" s="251" t="s">
        <v>55</v>
      </c>
      <c r="M107" s="249"/>
      <c r="N107" s="249"/>
      <c r="O107" s="249"/>
    </row>
    <row r="108" spans="1:15" x14ac:dyDescent="0.2">
      <c r="A108" s="252"/>
      <c r="B108" s="264"/>
      <c r="C108" s="253"/>
      <c r="D108" s="248"/>
      <c r="E108" s="248"/>
      <c r="F108" s="254"/>
      <c r="G108" s="249"/>
      <c r="H108" s="254"/>
      <c r="I108" s="249"/>
      <c r="J108" s="249"/>
      <c r="K108" s="249"/>
      <c r="L108" s="251" t="s">
        <v>55</v>
      </c>
      <c r="M108" s="249"/>
      <c r="N108" s="249"/>
      <c r="O108" s="249"/>
    </row>
    <row r="109" spans="1:15" x14ac:dyDescent="0.2">
      <c r="A109" s="252"/>
      <c r="B109" s="264"/>
      <c r="C109" s="253"/>
      <c r="D109" s="248"/>
      <c r="E109" s="248"/>
      <c r="F109" s="254"/>
      <c r="G109" s="249"/>
      <c r="H109" s="254"/>
      <c r="I109" s="249"/>
      <c r="J109" s="249"/>
      <c r="K109" s="249"/>
      <c r="L109" s="251" t="s">
        <v>55</v>
      </c>
      <c r="M109" s="249"/>
      <c r="N109" s="249"/>
      <c r="O109" s="249"/>
    </row>
    <row r="110" spans="1:15" x14ac:dyDescent="0.2">
      <c r="A110" s="252"/>
      <c r="B110" s="264"/>
      <c r="C110" s="253"/>
      <c r="D110" s="248"/>
      <c r="E110" s="248"/>
      <c r="F110" s="254"/>
      <c r="G110" s="249"/>
      <c r="H110" s="254"/>
      <c r="I110" s="249"/>
      <c r="J110" s="249"/>
      <c r="K110" s="249"/>
      <c r="L110" s="251" t="s">
        <v>55</v>
      </c>
      <c r="M110" s="249"/>
      <c r="N110" s="249"/>
      <c r="O110" s="249"/>
    </row>
    <row r="111" spans="1:15" x14ac:dyDescent="0.2">
      <c r="A111" s="252"/>
      <c r="B111" s="264"/>
      <c r="C111" s="253"/>
      <c r="D111" s="248"/>
      <c r="E111" s="248"/>
      <c r="F111" s="254"/>
      <c r="G111" s="249"/>
      <c r="H111" s="254"/>
      <c r="I111" s="249"/>
      <c r="J111" s="249"/>
      <c r="K111" s="249"/>
      <c r="L111" s="251" t="s">
        <v>55</v>
      </c>
      <c r="M111" s="249"/>
      <c r="N111" s="249"/>
      <c r="O111" s="249"/>
    </row>
    <row r="112" spans="1:15" x14ac:dyDescent="0.2">
      <c r="A112" s="252"/>
      <c r="B112" s="264"/>
      <c r="C112" s="253"/>
      <c r="D112" s="248"/>
      <c r="E112" s="248"/>
      <c r="F112" s="254"/>
      <c r="G112" s="249"/>
      <c r="H112" s="254"/>
      <c r="I112" s="249"/>
      <c r="J112" s="249"/>
      <c r="K112" s="249"/>
      <c r="L112" s="251" t="s">
        <v>55</v>
      </c>
      <c r="M112" s="249"/>
      <c r="N112" s="249"/>
      <c r="O112" s="249"/>
    </row>
    <row r="113" spans="1:15" x14ac:dyDescent="0.2">
      <c r="A113" s="252"/>
      <c r="B113" s="264"/>
      <c r="C113" s="253"/>
      <c r="D113" s="248"/>
      <c r="E113" s="248"/>
      <c r="F113" s="254"/>
      <c r="G113" s="249"/>
      <c r="H113" s="254"/>
      <c r="I113" s="249"/>
      <c r="J113" s="249"/>
      <c r="K113" s="249"/>
      <c r="L113" s="251" t="s">
        <v>55</v>
      </c>
      <c r="M113" s="249"/>
      <c r="N113" s="249"/>
      <c r="O113" s="249"/>
    </row>
    <row r="114" spans="1:15" x14ac:dyDescent="0.2">
      <c r="A114" s="252"/>
      <c r="B114" s="264"/>
      <c r="C114" s="253"/>
      <c r="D114" s="248"/>
      <c r="E114" s="248"/>
      <c r="F114" s="254"/>
      <c r="G114" s="249"/>
      <c r="H114" s="254"/>
      <c r="I114" s="249"/>
      <c r="J114" s="249"/>
      <c r="K114" s="249"/>
      <c r="L114" s="251" t="s">
        <v>55</v>
      </c>
      <c r="M114" s="249"/>
      <c r="N114" s="249"/>
      <c r="O114" s="249"/>
    </row>
    <row r="115" spans="1:15" x14ac:dyDescent="0.2">
      <c r="A115" s="252"/>
      <c r="B115" s="264"/>
      <c r="C115" s="253"/>
      <c r="D115" s="248"/>
      <c r="E115" s="248"/>
      <c r="F115" s="254"/>
      <c r="G115" s="249"/>
      <c r="H115" s="254"/>
      <c r="I115" s="249"/>
      <c r="J115" s="249"/>
      <c r="K115" s="249"/>
      <c r="L115" s="251" t="s">
        <v>55</v>
      </c>
      <c r="M115" s="249"/>
      <c r="N115" s="249"/>
      <c r="O115" s="249"/>
    </row>
    <row r="116" spans="1:15" x14ac:dyDescent="0.2">
      <c r="A116" s="252"/>
      <c r="B116" s="264"/>
      <c r="C116" s="253"/>
      <c r="D116" s="248"/>
      <c r="E116" s="248"/>
      <c r="F116" s="254"/>
      <c r="G116" s="249"/>
      <c r="H116" s="254"/>
      <c r="I116" s="249"/>
      <c r="J116" s="249"/>
      <c r="K116" s="249"/>
      <c r="L116" s="251" t="s">
        <v>55</v>
      </c>
      <c r="M116" s="249"/>
      <c r="N116" s="249"/>
      <c r="O116" s="249"/>
    </row>
    <row r="117" spans="1:15" x14ac:dyDescent="0.2">
      <c r="A117" s="252"/>
      <c r="B117" s="264"/>
      <c r="C117" s="253"/>
      <c r="D117" s="248"/>
      <c r="E117" s="248"/>
      <c r="F117" s="254"/>
      <c r="G117" s="249"/>
      <c r="H117" s="254"/>
      <c r="I117" s="249"/>
      <c r="J117" s="249"/>
      <c r="K117" s="249"/>
      <c r="L117" s="251" t="s">
        <v>55</v>
      </c>
      <c r="M117" s="249"/>
      <c r="N117" s="249"/>
      <c r="O117" s="249"/>
    </row>
    <row r="118" spans="1:15" x14ac:dyDescent="0.2">
      <c r="A118" s="252"/>
      <c r="B118" s="264"/>
      <c r="C118" s="253"/>
      <c r="D118" s="248"/>
      <c r="E118" s="248"/>
      <c r="F118" s="254"/>
      <c r="G118" s="249"/>
      <c r="H118" s="254"/>
      <c r="I118" s="249"/>
      <c r="J118" s="249"/>
      <c r="K118" s="249"/>
      <c r="L118" s="251" t="s">
        <v>55</v>
      </c>
      <c r="M118" s="249"/>
      <c r="N118" s="249"/>
      <c r="O118" s="249"/>
    </row>
    <row r="119" spans="1:15" x14ac:dyDescent="0.2">
      <c r="A119" s="252"/>
      <c r="B119" s="264"/>
      <c r="C119" s="253"/>
      <c r="D119" s="248"/>
      <c r="E119" s="248"/>
      <c r="F119" s="254"/>
      <c r="G119" s="249"/>
      <c r="H119" s="254"/>
      <c r="I119" s="249"/>
      <c r="J119" s="249"/>
      <c r="K119" s="249"/>
      <c r="L119" s="251" t="s">
        <v>55</v>
      </c>
      <c r="M119" s="249"/>
      <c r="N119" s="249"/>
      <c r="O119" s="249"/>
    </row>
    <row r="120" spans="1:15" x14ac:dyDescent="0.2">
      <c r="A120" s="252"/>
      <c r="B120" s="264"/>
      <c r="C120" s="253"/>
      <c r="D120" s="248"/>
      <c r="E120" s="248"/>
      <c r="F120" s="254"/>
      <c r="G120" s="249"/>
      <c r="H120" s="254"/>
      <c r="I120" s="249"/>
      <c r="J120" s="249"/>
      <c r="K120" s="249"/>
      <c r="L120" s="251" t="s">
        <v>55</v>
      </c>
      <c r="M120" s="249"/>
      <c r="N120" s="249"/>
      <c r="O120" s="249"/>
    </row>
    <row r="121" spans="1:15" x14ac:dyDescent="0.2">
      <c r="A121" s="252"/>
      <c r="B121" s="264"/>
      <c r="C121" s="253"/>
      <c r="D121" s="248"/>
      <c r="E121" s="248"/>
      <c r="F121" s="254"/>
      <c r="G121" s="249"/>
      <c r="H121" s="254"/>
      <c r="I121" s="249"/>
      <c r="J121" s="249"/>
      <c r="K121" s="249"/>
      <c r="L121" s="251" t="s">
        <v>55</v>
      </c>
      <c r="M121" s="249"/>
      <c r="N121" s="249"/>
      <c r="O121" s="249"/>
    </row>
    <row r="122" spans="1:15" x14ac:dyDescent="0.2">
      <c r="A122" s="252"/>
      <c r="B122" s="264"/>
      <c r="C122" s="253"/>
      <c r="D122" s="248"/>
      <c r="E122" s="248"/>
      <c r="F122" s="254"/>
      <c r="G122" s="249"/>
      <c r="H122" s="254"/>
      <c r="I122" s="249"/>
      <c r="J122" s="249"/>
      <c r="K122" s="249"/>
      <c r="L122" s="251" t="s">
        <v>55</v>
      </c>
      <c r="M122" s="249"/>
      <c r="N122" s="249"/>
      <c r="O122" s="249"/>
    </row>
    <row r="123" spans="1:15" x14ac:dyDescent="0.2">
      <c r="A123" s="252"/>
      <c r="B123" s="264"/>
      <c r="C123" s="253"/>
      <c r="D123" s="248"/>
      <c r="E123" s="248"/>
      <c r="F123" s="254"/>
      <c r="G123" s="249"/>
      <c r="H123" s="254"/>
      <c r="I123" s="249"/>
      <c r="J123" s="249"/>
      <c r="K123" s="249"/>
      <c r="L123" s="251" t="s">
        <v>55</v>
      </c>
      <c r="M123" s="249"/>
      <c r="N123" s="249"/>
      <c r="O123" s="249"/>
    </row>
    <row r="124" spans="1:15" x14ac:dyDescent="0.2">
      <c r="A124" s="252"/>
      <c r="B124" s="264"/>
      <c r="C124" s="253"/>
      <c r="D124" s="248"/>
      <c r="E124" s="248"/>
      <c r="F124" s="254"/>
      <c r="G124" s="249"/>
      <c r="H124" s="254"/>
      <c r="I124" s="249"/>
      <c r="J124" s="249"/>
      <c r="K124" s="249"/>
      <c r="L124" s="251" t="s">
        <v>55</v>
      </c>
      <c r="M124" s="249"/>
      <c r="N124" s="249"/>
      <c r="O124" s="249"/>
    </row>
    <row r="125" spans="1:15" x14ac:dyDescent="0.2">
      <c r="A125" s="252"/>
      <c r="B125" s="264"/>
      <c r="C125" s="253"/>
      <c r="D125" s="248"/>
      <c r="E125" s="248"/>
      <c r="F125" s="254"/>
      <c r="G125" s="249"/>
      <c r="H125" s="254"/>
      <c r="I125" s="249"/>
      <c r="J125" s="249"/>
      <c r="K125" s="249"/>
      <c r="L125" s="251" t="s">
        <v>55</v>
      </c>
      <c r="M125" s="249"/>
      <c r="N125" s="249"/>
      <c r="O125" s="249"/>
    </row>
    <row r="126" spans="1:15" x14ac:dyDescent="0.2">
      <c r="A126" s="252"/>
      <c r="B126" s="264"/>
      <c r="C126" s="253"/>
      <c r="D126" s="248"/>
      <c r="E126" s="248"/>
      <c r="F126" s="254"/>
      <c r="G126" s="249"/>
      <c r="H126" s="254"/>
      <c r="I126" s="249"/>
      <c r="J126" s="249"/>
      <c r="K126" s="249"/>
      <c r="L126" s="251" t="s">
        <v>55</v>
      </c>
      <c r="M126" s="249"/>
      <c r="N126" s="249"/>
      <c r="O126" s="249"/>
    </row>
    <row r="127" spans="1:15" x14ac:dyDescent="0.2">
      <c r="A127" s="252"/>
      <c r="B127" s="264"/>
      <c r="C127" s="253"/>
      <c r="D127" s="248"/>
      <c r="E127" s="248"/>
      <c r="F127" s="254"/>
      <c r="G127" s="249"/>
      <c r="H127" s="254"/>
      <c r="I127" s="249"/>
      <c r="J127" s="249"/>
      <c r="K127" s="249"/>
      <c r="L127" s="251" t="s">
        <v>55</v>
      </c>
      <c r="M127" s="249"/>
      <c r="N127" s="249"/>
      <c r="O127" s="249"/>
    </row>
    <row r="128" spans="1:15" x14ac:dyDescent="0.2">
      <c r="A128" s="252"/>
      <c r="B128" s="264"/>
      <c r="C128" s="253"/>
      <c r="D128" s="248"/>
      <c r="E128" s="248"/>
      <c r="F128" s="254"/>
      <c r="G128" s="249"/>
      <c r="H128" s="254"/>
      <c r="I128" s="249"/>
      <c r="J128" s="249"/>
      <c r="K128" s="249"/>
      <c r="L128" s="251" t="s">
        <v>55</v>
      </c>
      <c r="M128" s="249"/>
      <c r="N128" s="249"/>
      <c r="O128" s="249"/>
    </row>
    <row r="129" spans="1:15" x14ac:dyDescent="0.2">
      <c r="A129" s="252"/>
      <c r="B129" s="264"/>
      <c r="C129" s="253"/>
      <c r="D129" s="248"/>
      <c r="E129" s="248"/>
      <c r="F129" s="254"/>
      <c r="G129" s="249"/>
      <c r="H129" s="254"/>
      <c r="I129" s="249"/>
      <c r="J129" s="249"/>
      <c r="K129" s="249"/>
      <c r="L129" s="251" t="s">
        <v>55</v>
      </c>
      <c r="M129" s="249"/>
      <c r="N129" s="249"/>
      <c r="O129" s="249"/>
    </row>
    <row r="130" spans="1:15" x14ac:dyDescent="0.2">
      <c r="A130" s="252"/>
      <c r="B130" s="264"/>
      <c r="C130" s="253"/>
      <c r="D130" s="248"/>
      <c r="E130" s="248"/>
      <c r="F130" s="254"/>
      <c r="G130" s="249"/>
      <c r="H130" s="254"/>
      <c r="I130" s="249"/>
      <c r="J130" s="249"/>
      <c r="K130" s="249"/>
      <c r="L130" s="251" t="s">
        <v>55</v>
      </c>
      <c r="M130" s="249"/>
      <c r="N130" s="249"/>
      <c r="O130" s="249"/>
    </row>
    <row r="131" spans="1:15" x14ac:dyDescent="0.2">
      <c r="A131" s="252"/>
      <c r="B131" s="264"/>
      <c r="C131" s="253"/>
      <c r="D131" s="248"/>
      <c r="E131" s="248"/>
      <c r="F131" s="254"/>
      <c r="G131" s="249"/>
      <c r="H131" s="254"/>
      <c r="I131" s="249"/>
      <c r="J131" s="249"/>
      <c r="K131" s="249"/>
      <c r="L131" s="251" t="s">
        <v>55</v>
      </c>
      <c r="M131" s="249"/>
      <c r="N131" s="249"/>
      <c r="O131" s="249"/>
    </row>
    <row r="132" spans="1:15" x14ac:dyDescent="0.2">
      <c r="A132" s="252"/>
      <c r="B132" s="264"/>
      <c r="C132" s="253"/>
      <c r="D132" s="248"/>
      <c r="E132" s="248"/>
      <c r="F132" s="254"/>
      <c r="G132" s="249"/>
      <c r="H132" s="254"/>
      <c r="I132" s="249"/>
      <c r="J132" s="249"/>
      <c r="K132" s="249"/>
      <c r="L132" s="251" t="s">
        <v>55</v>
      </c>
      <c r="M132" s="249"/>
      <c r="N132" s="249"/>
      <c r="O132" s="249"/>
    </row>
    <row r="133" spans="1:15" x14ac:dyDescent="0.2">
      <c r="A133" s="252"/>
      <c r="B133" s="264"/>
      <c r="C133" s="253"/>
      <c r="D133" s="248"/>
      <c r="E133" s="248"/>
      <c r="F133" s="254"/>
      <c r="G133" s="249"/>
      <c r="H133" s="254"/>
      <c r="I133" s="249"/>
      <c r="J133" s="249"/>
      <c r="K133" s="249"/>
      <c r="L133" s="251" t="s">
        <v>55</v>
      </c>
      <c r="M133" s="249"/>
      <c r="N133" s="249"/>
      <c r="O133" s="249"/>
    </row>
    <row r="134" spans="1:15" x14ac:dyDescent="0.2">
      <c r="A134" s="252"/>
      <c r="B134" s="264"/>
      <c r="C134" s="253"/>
      <c r="D134" s="248"/>
      <c r="E134" s="248"/>
      <c r="F134" s="254"/>
      <c r="G134" s="249"/>
      <c r="H134" s="254"/>
      <c r="I134" s="249"/>
      <c r="J134" s="249"/>
      <c r="K134" s="249"/>
      <c r="L134" s="251" t="s">
        <v>55</v>
      </c>
      <c r="M134" s="249"/>
      <c r="N134" s="249"/>
      <c r="O134" s="249"/>
    </row>
    <row r="135" spans="1:15" x14ac:dyDescent="0.2">
      <c r="A135" s="252"/>
      <c r="B135" s="264"/>
      <c r="C135" s="253"/>
      <c r="D135" s="248"/>
      <c r="E135" s="248"/>
      <c r="F135" s="254"/>
      <c r="G135" s="249"/>
      <c r="H135" s="254"/>
      <c r="I135" s="249"/>
      <c r="J135" s="249"/>
      <c r="K135" s="249"/>
      <c r="L135" s="251" t="s">
        <v>55</v>
      </c>
      <c r="M135" s="249"/>
      <c r="N135" s="249"/>
      <c r="O135" s="249"/>
    </row>
    <row r="136" spans="1:15" x14ac:dyDescent="0.2">
      <c r="A136" s="252"/>
      <c r="B136" s="264"/>
      <c r="C136" s="253"/>
      <c r="D136" s="248"/>
      <c r="E136" s="248"/>
      <c r="F136" s="254"/>
      <c r="G136" s="249"/>
      <c r="H136" s="254"/>
      <c r="I136" s="249"/>
      <c r="J136" s="249"/>
      <c r="K136" s="249"/>
      <c r="L136" s="251" t="s">
        <v>55</v>
      </c>
      <c r="M136" s="249"/>
      <c r="N136" s="249"/>
      <c r="O136" s="249"/>
    </row>
    <row r="137" spans="1:15" x14ac:dyDescent="0.2">
      <c r="A137" s="252"/>
      <c r="B137" s="264"/>
      <c r="C137" s="253"/>
      <c r="D137" s="248"/>
      <c r="E137" s="248"/>
      <c r="F137" s="254"/>
      <c r="G137" s="249"/>
      <c r="H137" s="254"/>
      <c r="I137" s="249"/>
      <c r="J137" s="249"/>
      <c r="K137" s="249"/>
      <c r="L137" s="251" t="s">
        <v>55</v>
      </c>
      <c r="M137" s="249"/>
      <c r="N137" s="249"/>
      <c r="O137" s="249"/>
    </row>
    <row r="138" spans="1:15" x14ac:dyDescent="0.2">
      <c r="A138" s="252"/>
      <c r="B138" s="264"/>
      <c r="C138" s="253"/>
      <c r="D138" s="248"/>
      <c r="E138" s="248"/>
      <c r="F138" s="254"/>
      <c r="G138" s="249"/>
      <c r="H138" s="254"/>
      <c r="I138" s="249"/>
      <c r="J138" s="249"/>
      <c r="K138" s="249"/>
      <c r="L138" s="251" t="s">
        <v>55</v>
      </c>
      <c r="M138" s="249"/>
      <c r="N138" s="249"/>
      <c r="O138" s="249"/>
    </row>
    <row r="139" spans="1:15" x14ac:dyDescent="0.2">
      <c r="A139" s="252"/>
      <c r="B139" s="264"/>
      <c r="C139" s="253"/>
      <c r="D139" s="248"/>
      <c r="E139" s="248"/>
      <c r="F139" s="254"/>
      <c r="G139" s="249"/>
      <c r="H139" s="254"/>
      <c r="I139" s="249"/>
      <c r="J139" s="249"/>
      <c r="K139" s="249"/>
      <c r="L139" s="251" t="s">
        <v>55</v>
      </c>
      <c r="M139" s="249"/>
      <c r="N139" s="249"/>
      <c r="O139" s="249"/>
    </row>
    <row r="140" spans="1:15" x14ac:dyDescent="0.2">
      <c r="A140" s="252"/>
      <c r="B140" s="264"/>
      <c r="C140" s="253"/>
      <c r="D140" s="248"/>
      <c r="E140" s="248"/>
      <c r="F140" s="254"/>
      <c r="G140" s="249"/>
      <c r="H140" s="254"/>
      <c r="I140" s="249"/>
      <c r="J140" s="249"/>
      <c r="K140" s="249"/>
      <c r="L140" s="251" t="s">
        <v>55</v>
      </c>
      <c r="M140" s="249"/>
      <c r="N140" s="249"/>
      <c r="O140" s="249"/>
    </row>
    <row r="141" spans="1:15" x14ac:dyDescent="0.2">
      <c r="A141" s="252"/>
      <c r="B141" s="264"/>
      <c r="C141" s="253"/>
      <c r="D141" s="248"/>
      <c r="E141" s="248"/>
      <c r="F141" s="254"/>
      <c r="G141" s="249"/>
      <c r="H141" s="254"/>
      <c r="I141" s="249"/>
      <c r="J141" s="249"/>
      <c r="K141" s="249"/>
      <c r="L141" s="251" t="s">
        <v>55</v>
      </c>
      <c r="M141" s="249"/>
      <c r="N141" s="249"/>
      <c r="O141" s="249"/>
    </row>
    <row r="142" spans="1:15" x14ac:dyDescent="0.2">
      <c r="A142" s="252"/>
      <c r="B142" s="264"/>
      <c r="C142" s="253"/>
      <c r="D142" s="248"/>
      <c r="E142" s="248"/>
      <c r="F142" s="254"/>
      <c r="G142" s="249"/>
      <c r="H142" s="254"/>
      <c r="I142" s="249"/>
      <c r="J142" s="249"/>
      <c r="K142" s="249"/>
      <c r="L142" s="251" t="s">
        <v>55</v>
      </c>
      <c r="M142" s="249"/>
      <c r="N142" s="249"/>
      <c r="O142" s="249"/>
    </row>
    <row r="143" spans="1:15" x14ac:dyDescent="0.2">
      <c r="A143" s="252"/>
      <c r="B143" s="264"/>
      <c r="C143" s="253"/>
      <c r="D143" s="248"/>
      <c r="E143" s="248"/>
      <c r="F143" s="254"/>
      <c r="G143" s="249"/>
      <c r="H143" s="254"/>
      <c r="I143" s="249"/>
      <c r="J143" s="249"/>
      <c r="K143" s="249"/>
      <c r="L143" s="251" t="s">
        <v>55</v>
      </c>
      <c r="M143" s="249"/>
      <c r="N143" s="249"/>
      <c r="O143" s="249"/>
    </row>
    <row r="144" spans="1:15" x14ac:dyDescent="0.2">
      <c r="A144" s="252"/>
      <c r="B144" s="264"/>
      <c r="C144" s="253"/>
      <c r="D144" s="248"/>
      <c r="E144" s="248"/>
      <c r="F144" s="254"/>
      <c r="G144" s="249"/>
      <c r="H144" s="254"/>
      <c r="I144" s="249"/>
      <c r="J144" s="249"/>
      <c r="K144" s="249"/>
      <c r="L144" s="251" t="s">
        <v>55</v>
      </c>
      <c r="M144" s="249"/>
      <c r="N144" s="249"/>
      <c r="O144" s="249"/>
    </row>
    <row r="145" spans="1:15" x14ac:dyDescent="0.2">
      <c r="A145" s="252"/>
      <c r="B145" s="264"/>
      <c r="C145" s="253"/>
      <c r="D145" s="248"/>
      <c r="E145" s="248"/>
      <c r="F145" s="254"/>
      <c r="G145" s="249"/>
      <c r="H145" s="254"/>
      <c r="I145" s="249"/>
      <c r="J145" s="249"/>
      <c r="K145" s="249"/>
      <c r="L145" s="251" t="s">
        <v>55</v>
      </c>
      <c r="M145" s="249"/>
      <c r="N145" s="249"/>
      <c r="O145" s="249"/>
    </row>
    <row r="146" spans="1:15" x14ac:dyDescent="0.2">
      <c r="A146" s="252"/>
      <c r="B146" s="264"/>
      <c r="C146" s="253"/>
      <c r="D146" s="248"/>
      <c r="E146" s="248"/>
      <c r="F146" s="254"/>
      <c r="G146" s="249"/>
      <c r="H146" s="254"/>
      <c r="I146" s="249"/>
      <c r="J146" s="249"/>
      <c r="K146" s="249"/>
      <c r="L146" s="251" t="s">
        <v>55</v>
      </c>
      <c r="M146" s="249"/>
      <c r="N146" s="249"/>
      <c r="O146" s="249"/>
    </row>
    <row r="147" spans="1:15" x14ac:dyDescent="0.2">
      <c r="A147" s="252"/>
      <c r="B147" s="264"/>
      <c r="C147" s="253"/>
      <c r="D147" s="248"/>
      <c r="E147" s="248"/>
      <c r="F147" s="254"/>
      <c r="G147" s="249"/>
      <c r="H147" s="254"/>
      <c r="I147" s="249"/>
      <c r="J147" s="249"/>
      <c r="K147" s="249"/>
      <c r="L147" s="251" t="s">
        <v>55</v>
      </c>
      <c r="M147" s="249"/>
      <c r="N147" s="249"/>
      <c r="O147" s="249"/>
    </row>
    <row r="148" spans="1:15" x14ac:dyDescent="0.2">
      <c r="A148" s="252"/>
      <c r="B148" s="264"/>
      <c r="C148" s="253"/>
      <c r="D148" s="248"/>
      <c r="E148" s="248"/>
      <c r="F148" s="254"/>
      <c r="G148" s="249"/>
      <c r="H148" s="254"/>
      <c r="I148" s="249"/>
      <c r="J148" s="249"/>
      <c r="K148" s="249"/>
      <c r="L148" s="251" t="s">
        <v>55</v>
      </c>
      <c r="M148" s="249"/>
      <c r="N148" s="249"/>
      <c r="O148" s="249"/>
    </row>
    <row r="149" spans="1:15" x14ac:dyDescent="0.2">
      <c r="A149" s="252"/>
      <c r="B149" s="264"/>
      <c r="C149" s="253"/>
      <c r="D149" s="248"/>
      <c r="E149" s="248"/>
      <c r="F149" s="254"/>
      <c r="G149" s="249"/>
      <c r="H149" s="254"/>
      <c r="I149" s="249"/>
      <c r="J149" s="249"/>
      <c r="K149" s="249"/>
      <c r="L149" s="251" t="s">
        <v>55</v>
      </c>
      <c r="M149" s="249"/>
      <c r="N149" s="249"/>
      <c r="O149" s="249"/>
    </row>
    <row r="150" spans="1:15" x14ac:dyDescent="0.2">
      <c r="A150" s="252"/>
      <c r="B150" s="264"/>
      <c r="C150" s="253"/>
      <c r="D150" s="248"/>
      <c r="E150" s="248"/>
      <c r="F150" s="254"/>
      <c r="G150" s="249"/>
      <c r="H150" s="254"/>
      <c r="I150" s="249"/>
      <c r="J150" s="249"/>
      <c r="K150" s="249"/>
      <c r="L150" s="251" t="s">
        <v>55</v>
      </c>
      <c r="M150" s="249"/>
      <c r="N150" s="249"/>
      <c r="O150" s="249"/>
    </row>
    <row r="151" spans="1:15" x14ac:dyDescent="0.2">
      <c r="A151" s="252"/>
      <c r="B151" s="264"/>
      <c r="C151" s="253"/>
      <c r="D151" s="248"/>
      <c r="E151" s="248"/>
      <c r="F151" s="254"/>
      <c r="G151" s="249"/>
      <c r="H151" s="254"/>
      <c r="I151" s="249"/>
      <c r="J151" s="249"/>
      <c r="K151" s="249"/>
      <c r="L151" s="251" t="s">
        <v>55</v>
      </c>
      <c r="M151" s="249"/>
      <c r="N151" s="249"/>
      <c r="O151" s="249"/>
    </row>
    <row r="152" spans="1:15" x14ac:dyDescent="0.2">
      <c r="A152" s="252"/>
      <c r="B152" s="264"/>
      <c r="C152" s="253"/>
      <c r="D152" s="248"/>
      <c r="E152" s="248"/>
      <c r="F152" s="254"/>
      <c r="G152" s="249"/>
      <c r="H152" s="254"/>
      <c r="I152" s="249"/>
      <c r="J152" s="249"/>
      <c r="K152" s="249"/>
      <c r="L152" s="251" t="s">
        <v>55</v>
      </c>
      <c r="M152" s="249"/>
      <c r="N152" s="249"/>
      <c r="O152" s="249"/>
    </row>
    <row r="153" spans="1:15" x14ac:dyDescent="0.2">
      <c r="A153" s="252"/>
      <c r="B153" s="264"/>
      <c r="C153" s="253"/>
      <c r="D153" s="248"/>
      <c r="E153" s="248"/>
      <c r="F153" s="254"/>
      <c r="G153" s="249"/>
      <c r="H153" s="254"/>
      <c r="I153" s="249"/>
      <c r="J153" s="249"/>
      <c r="K153" s="249"/>
      <c r="L153" s="251" t="s">
        <v>55</v>
      </c>
      <c r="M153" s="249"/>
      <c r="N153" s="249"/>
      <c r="O153" s="249"/>
    </row>
    <row r="154" spans="1:15" x14ac:dyDescent="0.2">
      <c r="A154" s="252"/>
      <c r="B154" s="264"/>
      <c r="C154" s="253"/>
      <c r="D154" s="248"/>
      <c r="E154" s="248"/>
      <c r="F154" s="254"/>
      <c r="G154" s="249"/>
      <c r="H154" s="254"/>
      <c r="I154" s="249"/>
      <c r="J154" s="249"/>
      <c r="K154" s="249"/>
      <c r="L154" s="251" t="s">
        <v>55</v>
      </c>
      <c r="M154" s="249"/>
      <c r="N154" s="249"/>
      <c r="O154" s="249"/>
    </row>
    <row r="155" spans="1:15" x14ac:dyDescent="0.2">
      <c r="A155" s="252"/>
      <c r="B155" s="264"/>
      <c r="C155" s="253"/>
      <c r="D155" s="248"/>
      <c r="E155" s="248"/>
      <c r="F155" s="254"/>
      <c r="G155" s="249"/>
      <c r="H155" s="254"/>
      <c r="I155" s="249"/>
      <c r="J155" s="249"/>
      <c r="K155" s="249"/>
      <c r="L155" s="251" t="s">
        <v>55</v>
      </c>
      <c r="M155" s="249"/>
      <c r="N155" s="249"/>
      <c r="O155" s="249"/>
    </row>
    <row r="156" spans="1:15" x14ac:dyDescent="0.2">
      <c r="A156" s="252"/>
      <c r="B156" s="264"/>
      <c r="C156" s="253"/>
      <c r="D156" s="248"/>
      <c r="E156" s="248"/>
      <c r="F156" s="254"/>
      <c r="G156" s="249"/>
      <c r="H156" s="254"/>
      <c r="I156" s="249"/>
      <c r="J156" s="249"/>
      <c r="K156" s="249"/>
      <c r="L156" s="251" t="s">
        <v>55</v>
      </c>
      <c r="M156" s="249"/>
      <c r="N156" s="249"/>
      <c r="O156" s="249"/>
    </row>
    <row r="157" spans="1:15" x14ac:dyDescent="0.2">
      <c r="A157" s="252"/>
      <c r="B157" s="264"/>
      <c r="C157" s="253"/>
      <c r="D157" s="248"/>
      <c r="E157" s="248"/>
      <c r="F157" s="254"/>
      <c r="G157" s="249"/>
      <c r="H157" s="254"/>
      <c r="I157" s="249"/>
      <c r="J157" s="249"/>
      <c r="K157" s="249"/>
      <c r="L157" s="251" t="s">
        <v>55</v>
      </c>
      <c r="M157" s="249"/>
      <c r="N157" s="249"/>
      <c r="O157" s="249"/>
    </row>
    <row r="158" spans="1:15" x14ac:dyDescent="0.2">
      <c r="A158" s="252"/>
      <c r="B158" s="264"/>
      <c r="C158" s="253"/>
      <c r="D158" s="248"/>
      <c r="E158" s="248"/>
      <c r="F158" s="254"/>
      <c r="G158" s="249"/>
      <c r="H158" s="254"/>
      <c r="I158" s="249"/>
      <c r="J158" s="249"/>
      <c r="K158" s="249"/>
      <c r="L158" s="251" t="s">
        <v>55</v>
      </c>
      <c r="M158" s="249"/>
      <c r="N158" s="249"/>
      <c r="O158" s="249"/>
    </row>
    <row r="159" spans="1:15" x14ac:dyDescent="0.2">
      <c r="A159" s="252"/>
      <c r="B159" s="264"/>
      <c r="C159" s="253"/>
      <c r="D159" s="248"/>
      <c r="E159" s="248"/>
      <c r="F159" s="254"/>
      <c r="G159" s="249"/>
      <c r="H159" s="254"/>
      <c r="I159" s="249"/>
      <c r="J159" s="249"/>
      <c r="K159" s="249"/>
      <c r="L159" s="251" t="s">
        <v>55</v>
      </c>
      <c r="M159" s="249"/>
      <c r="N159" s="249"/>
      <c r="O159" s="249"/>
    </row>
    <row r="160" spans="1:15" x14ac:dyDescent="0.2">
      <c r="A160" s="252"/>
      <c r="B160" s="264"/>
      <c r="C160" s="253"/>
      <c r="D160" s="248"/>
      <c r="E160" s="248"/>
      <c r="F160" s="254"/>
      <c r="G160" s="249"/>
      <c r="H160" s="254"/>
      <c r="I160" s="249"/>
      <c r="J160" s="249"/>
      <c r="K160" s="249"/>
      <c r="L160" s="251" t="s">
        <v>55</v>
      </c>
      <c r="M160" s="249"/>
      <c r="N160" s="249"/>
      <c r="O160" s="249"/>
    </row>
    <row r="161" spans="1:15" x14ac:dyDescent="0.2">
      <c r="A161" s="252"/>
      <c r="B161" s="264"/>
      <c r="C161" s="253"/>
      <c r="D161" s="248"/>
      <c r="E161" s="248"/>
      <c r="F161" s="254"/>
      <c r="G161" s="249"/>
      <c r="H161" s="254"/>
      <c r="I161" s="249"/>
      <c r="J161" s="249"/>
      <c r="K161" s="249"/>
      <c r="L161" s="251" t="s">
        <v>55</v>
      </c>
      <c r="M161" s="249"/>
      <c r="N161" s="249"/>
      <c r="O161" s="249"/>
    </row>
    <row r="162" spans="1:15" x14ac:dyDescent="0.2">
      <c r="A162" s="252"/>
      <c r="B162" s="264"/>
      <c r="C162" s="253"/>
      <c r="D162" s="248"/>
      <c r="E162" s="248"/>
      <c r="F162" s="254"/>
      <c r="G162" s="249"/>
      <c r="H162" s="254"/>
      <c r="I162" s="249"/>
      <c r="J162" s="249"/>
      <c r="K162" s="249"/>
      <c r="L162" s="251" t="s">
        <v>55</v>
      </c>
      <c r="M162" s="249"/>
      <c r="N162" s="249"/>
      <c r="O162" s="249"/>
    </row>
    <row r="163" spans="1:15" x14ac:dyDescent="0.2">
      <c r="A163" s="252"/>
      <c r="B163" s="264"/>
      <c r="C163" s="253"/>
      <c r="D163" s="248"/>
      <c r="E163" s="248"/>
      <c r="F163" s="254"/>
      <c r="G163" s="249"/>
      <c r="H163" s="254"/>
      <c r="I163" s="249"/>
      <c r="J163" s="249"/>
      <c r="K163" s="249"/>
      <c r="L163" s="251" t="s">
        <v>55</v>
      </c>
      <c r="M163" s="249"/>
      <c r="N163" s="249"/>
      <c r="O163" s="249"/>
    </row>
    <row r="164" spans="1:15" x14ac:dyDescent="0.2">
      <c r="A164" s="252"/>
      <c r="B164" s="264"/>
      <c r="C164" s="253"/>
      <c r="D164" s="248"/>
      <c r="E164" s="248"/>
      <c r="F164" s="254"/>
      <c r="G164" s="249"/>
      <c r="H164" s="254"/>
      <c r="I164" s="249"/>
      <c r="J164" s="249"/>
      <c r="K164" s="249"/>
      <c r="L164" s="251" t="s">
        <v>55</v>
      </c>
      <c r="M164" s="249"/>
      <c r="N164" s="249"/>
      <c r="O164" s="249"/>
    </row>
    <row r="165" spans="1:15" x14ac:dyDescent="0.2">
      <c r="A165" s="252"/>
      <c r="B165" s="264"/>
      <c r="C165" s="253"/>
      <c r="D165" s="248"/>
      <c r="E165" s="248"/>
      <c r="F165" s="254"/>
      <c r="G165" s="249"/>
      <c r="H165" s="254"/>
      <c r="I165" s="249"/>
      <c r="J165" s="249"/>
      <c r="K165" s="249"/>
      <c r="L165" s="251" t="s">
        <v>55</v>
      </c>
      <c r="M165" s="249"/>
      <c r="N165" s="249"/>
      <c r="O165" s="249"/>
    </row>
    <row r="166" spans="1:15" x14ac:dyDescent="0.2">
      <c r="A166" s="252"/>
      <c r="B166" s="264"/>
      <c r="C166" s="253"/>
      <c r="D166" s="248"/>
      <c r="E166" s="248"/>
      <c r="F166" s="254"/>
      <c r="G166" s="249"/>
      <c r="H166" s="254"/>
      <c r="I166" s="249"/>
      <c r="J166" s="249"/>
      <c r="K166" s="249"/>
      <c r="L166" s="251" t="s">
        <v>55</v>
      </c>
      <c r="M166" s="249"/>
      <c r="N166" s="249"/>
      <c r="O166" s="249"/>
    </row>
    <row r="167" spans="1:15" x14ac:dyDescent="0.2">
      <c r="A167" s="252"/>
      <c r="B167" s="264"/>
      <c r="C167" s="253"/>
      <c r="D167" s="248"/>
      <c r="E167" s="248"/>
      <c r="F167" s="254"/>
      <c r="G167" s="249"/>
      <c r="H167" s="254"/>
      <c r="I167" s="249"/>
      <c r="J167" s="249"/>
      <c r="K167" s="249"/>
      <c r="L167" s="251" t="s">
        <v>55</v>
      </c>
      <c r="M167" s="249"/>
      <c r="N167" s="249"/>
      <c r="O167" s="249"/>
    </row>
    <row r="168" spans="1:15" x14ac:dyDescent="0.2">
      <c r="A168" s="252"/>
      <c r="B168" s="264"/>
      <c r="C168" s="253"/>
      <c r="D168" s="248"/>
      <c r="E168" s="248"/>
      <c r="F168" s="254"/>
      <c r="G168" s="249"/>
      <c r="H168" s="254"/>
      <c r="I168" s="249"/>
      <c r="J168" s="249"/>
      <c r="K168" s="249"/>
      <c r="L168" s="251" t="s">
        <v>55</v>
      </c>
      <c r="M168" s="249"/>
      <c r="N168" s="249"/>
      <c r="O168" s="249"/>
    </row>
    <row r="169" spans="1:15" x14ac:dyDescent="0.2">
      <c r="A169" s="252"/>
      <c r="B169" s="264"/>
      <c r="C169" s="253"/>
      <c r="D169" s="248"/>
      <c r="E169" s="248"/>
      <c r="F169" s="254"/>
      <c r="G169" s="249"/>
      <c r="H169" s="254"/>
      <c r="I169" s="249"/>
      <c r="J169" s="249"/>
      <c r="K169" s="249"/>
      <c r="L169" s="251" t="s">
        <v>55</v>
      </c>
      <c r="M169" s="249"/>
      <c r="N169" s="249"/>
      <c r="O169" s="249"/>
    </row>
    <row r="170" spans="1:15" x14ac:dyDescent="0.2">
      <c r="A170" s="252"/>
      <c r="B170" s="264"/>
      <c r="C170" s="253"/>
      <c r="D170" s="248"/>
      <c r="E170" s="248"/>
      <c r="F170" s="254"/>
      <c r="G170" s="249"/>
      <c r="H170" s="254"/>
      <c r="I170" s="249"/>
      <c r="J170" s="249"/>
      <c r="K170" s="249"/>
      <c r="L170" s="251" t="s">
        <v>55</v>
      </c>
      <c r="M170" s="249"/>
      <c r="N170" s="249"/>
      <c r="O170" s="249"/>
    </row>
    <row r="171" spans="1:15" x14ac:dyDescent="0.2">
      <c r="A171" s="252"/>
      <c r="B171" s="264"/>
      <c r="C171" s="253"/>
      <c r="D171" s="248"/>
      <c r="E171" s="248"/>
      <c r="F171" s="254"/>
      <c r="G171" s="249"/>
      <c r="H171" s="254"/>
      <c r="I171" s="249"/>
      <c r="J171" s="249"/>
      <c r="K171" s="249"/>
      <c r="L171" s="251" t="s">
        <v>55</v>
      </c>
      <c r="M171" s="249"/>
      <c r="N171" s="249"/>
      <c r="O171" s="249"/>
    </row>
    <row r="172" spans="1:15" x14ac:dyDescent="0.2">
      <c r="A172" s="252"/>
      <c r="B172" s="264"/>
      <c r="C172" s="253"/>
      <c r="D172" s="248"/>
      <c r="E172" s="248"/>
      <c r="F172" s="254"/>
      <c r="G172" s="249"/>
      <c r="H172" s="254"/>
      <c r="I172" s="249"/>
      <c r="J172" s="249"/>
      <c r="K172" s="249"/>
      <c r="L172" s="251" t="s">
        <v>55</v>
      </c>
      <c r="M172" s="249"/>
      <c r="N172" s="249"/>
      <c r="O172" s="249"/>
    </row>
    <row r="173" spans="1:15" x14ac:dyDescent="0.2">
      <c r="A173" s="252"/>
      <c r="B173" s="264"/>
      <c r="C173" s="253"/>
      <c r="D173" s="248"/>
      <c r="E173" s="248"/>
      <c r="F173" s="254"/>
      <c r="G173" s="249"/>
      <c r="H173" s="254"/>
      <c r="I173" s="249"/>
      <c r="J173" s="249"/>
      <c r="K173" s="249"/>
      <c r="L173" s="251" t="s">
        <v>55</v>
      </c>
      <c r="M173" s="249"/>
      <c r="N173" s="249"/>
      <c r="O173" s="249"/>
    </row>
    <row r="174" spans="1:15" x14ac:dyDescent="0.2">
      <c r="A174" s="252"/>
      <c r="B174" s="264"/>
      <c r="C174" s="253"/>
      <c r="D174" s="248"/>
      <c r="E174" s="248"/>
      <c r="F174" s="254"/>
      <c r="G174" s="249"/>
      <c r="H174" s="254"/>
      <c r="I174" s="249"/>
      <c r="J174" s="249"/>
      <c r="K174" s="249"/>
      <c r="L174" s="251" t="s">
        <v>55</v>
      </c>
      <c r="M174" s="249"/>
      <c r="N174" s="249"/>
      <c r="O174" s="249"/>
    </row>
    <row r="175" spans="1:15" x14ac:dyDescent="0.2">
      <c r="A175" s="252"/>
      <c r="B175" s="264"/>
      <c r="C175" s="253"/>
      <c r="D175" s="248"/>
      <c r="E175" s="248"/>
      <c r="F175" s="254"/>
      <c r="G175" s="249"/>
      <c r="H175" s="254"/>
      <c r="I175" s="249"/>
      <c r="J175" s="249"/>
      <c r="K175" s="249"/>
      <c r="L175" s="251" t="s">
        <v>55</v>
      </c>
      <c r="M175" s="249"/>
      <c r="N175" s="249"/>
      <c r="O175" s="249"/>
    </row>
    <row r="176" spans="1:15" x14ac:dyDescent="0.2">
      <c r="A176" s="252"/>
      <c r="B176" s="264"/>
      <c r="C176" s="253"/>
      <c r="D176" s="248"/>
      <c r="E176" s="248"/>
      <c r="F176" s="254"/>
      <c r="G176" s="249"/>
      <c r="H176" s="254"/>
      <c r="I176" s="249"/>
      <c r="J176" s="249"/>
      <c r="K176" s="249"/>
      <c r="L176" s="251" t="s">
        <v>55</v>
      </c>
      <c r="M176" s="249"/>
      <c r="N176" s="249"/>
      <c r="O176" s="249"/>
    </row>
    <row r="177" spans="1:15" x14ac:dyDescent="0.2">
      <c r="A177" s="252"/>
      <c r="B177" s="264"/>
      <c r="C177" s="253"/>
      <c r="D177" s="248"/>
      <c r="E177" s="248"/>
      <c r="F177" s="254"/>
      <c r="G177" s="249"/>
      <c r="H177" s="254"/>
      <c r="I177" s="249"/>
      <c r="J177" s="249"/>
      <c r="K177" s="249"/>
      <c r="L177" s="251" t="s">
        <v>55</v>
      </c>
      <c r="M177" s="249"/>
      <c r="N177" s="249"/>
      <c r="O177" s="249"/>
    </row>
    <row r="178" spans="1:15" x14ac:dyDescent="0.2">
      <c r="A178" s="252"/>
      <c r="B178" s="264"/>
      <c r="C178" s="253"/>
      <c r="D178" s="248"/>
      <c r="E178" s="248"/>
      <c r="F178" s="254"/>
      <c r="G178" s="249"/>
      <c r="H178" s="254"/>
      <c r="I178" s="249"/>
      <c r="J178" s="249"/>
      <c r="K178" s="249"/>
      <c r="L178" s="251" t="s">
        <v>55</v>
      </c>
      <c r="M178" s="249"/>
      <c r="N178" s="249"/>
      <c r="O178" s="249"/>
    </row>
    <row r="179" spans="1:15" x14ac:dyDescent="0.2">
      <c r="A179" s="252"/>
      <c r="B179" s="264"/>
      <c r="C179" s="253"/>
      <c r="D179" s="248"/>
      <c r="E179" s="248"/>
      <c r="F179" s="254"/>
      <c r="G179" s="249"/>
      <c r="H179" s="254"/>
      <c r="I179" s="249"/>
      <c r="J179" s="249"/>
      <c r="K179" s="249"/>
      <c r="L179" s="251" t="s">
        <v>55</v>
      </c>
      <c r="M179" s="249"/>
      <c r="N179" s="249"/>
      <c r="O179" s="249"/>
    </row>
    <row r="180" spans="1:15" x14ac:dyDescent="0.2">
      <c r="A180" s="252"/>
      <c r="B180" s="264"/>
      <c r="C180" s="253"/>
      <c r="D180" s="248"/>
      <c r="E180" s="248"/>
      <c r="F180" s="254"/>
      <c r="G180" s="249"/>
      <c r="H180" s="254"/>
      <c r="I180" s="249"/>
      <c r="J180" s="249"/>
      <c r="K180" s="249"/>
      <c r="L180" s="251" t="s">
        <v>55</v>
      </c>
      <c r="M180" s="249"/>
      <c r="N180" s="249"/>
      <c r="O180" s="249"/>
    </row>
    <row r="181" spans="1:15" x14ac:dyDescent="0.2">
      <c r="A181" s="252"/>
      <c r="B181" s="264"/>
      <c r="C181" s="253"/>
      <c r="D181" s="248"/>
      <c r="E181" s="248"/>
      <c r="F181" s="254"/>
      <c r="G181" s="249"/>
      <c r="H181" s="254"/>
      <c r="I181" s="249"/>
      <c r="J181" s="249"/>
      <c r="K181" s="249"/>
      <c r="L181" s="251" t="s">
        <v>55</v>
      </c>
      <c r="M181" s="249"/>
      <c r="N181" s="249"/>
      <c r="O181" s="249"/>
    </row>
    <row r="182" spans="1:15" x14ac:dyDescent="0.2">
      <c r="A182" s="252"/>
      <c r="B182" s="264"/>
      <c r="C182" s="253"/>
      <c r="D182" s="248"/>
      <c r="E182" s="248"/>
      <c r="F182" s="254"/>
      <c r="G182" s="249"/>
      <c r="H182" s="254"/>
      <c r="I182" s="249"/>
      <c r="J182" s="249"/>
      <c r="K182" s="249"/>
      <c r="L182" s="251" t="s">
        <v>55</v>
      </c>
      <c r="M182" s="249"/>
      <c r="N182" s="249"/>
      <c r="O182" s="249"/>
    </row>
    <row r="183" spans="1:15" x14ac:dyDescent="0.2">
      <c r="A183" s="252"/>
      <c r="B183" s="264"/>
      <c r="C183" s="253"/>
      <c r="D183" s="248"/>
      <c r="E183" s="248"/>
      <c r="F183" s="254"/>
      <c r="G183" s="249"/>
      <c r="H183" s="254"/>
      <c r="I183" s="249"/>
      <c r="J183" s="249"/>
      <c r="K183" s="249"/>
      <c r="L183" s="251" t="s">
        <v>55</v>
      </c>
      <c r="M183" s="249"/>
      <c r="N183" s="249"/>
      <c r="O183" s="249"/>
    </row>
    <row r="184" spans="1:15" x14ac:dyDescent="0.2">
      <c r="A184" s="252"/>
      <c r="B184" s="264"/>
      <c r="C184" s="253"/>
      <c r="D184" s="248"/>
      <c r="E184" s="248"/>
      <c r="F184" s="254"/>
      <c r="G184" s="249"/>
      <c r="H184" s="254"/>
      <c r="I184" s="249"/>
      <c r="J184" s="249"/>
      <c r="K184" s="249"/>
      <c r="L184" s="251" t="s">
        <v>55</v>
      </c>
      <c r="M184" s="249"/>
      <c r="N184" s="249"/>
      <c r="O184" s="249"/>
    </row>
    <row r="185" spans="1:15" x14ac:dyDescent="0.2">
      <c r="A185" s="252"/>
      <c r="B185" s="264"/>
      <c r="C185" s="253"/>
      <c r="D185" s="248"/>
      <c r="E185" s="248"/>
      <c r="F185" s="254"/>
      <c r="G185" s="249"/>
      <c r="H185" s="254"/>
      <c r="I185" s="249"/>
      <c r="J185" s="249"/>
      <c r="K185" s="249"/>
      <c r="L185" s="251" t="s">
        <v>55</v>
      </c>
      <c r="M185" s="249"/>
      <c r="N185" s="249"/>
      <c r="O185" s="249"/>
    </row>
    <row r="186" spans="1:15" x14ac:dyDescent="0.2">
      <c r="A186" s="252"/>
      <c r="B186" s="264"/>
      <c r="C186" s="253"/>
      <c r="D186" s="248"/>
      <c r="E186" s="248"/>
      <c r="F186" s="254"/>
      <c r="G186" s="249"/>
      <c r="H186" s="254"/>
      <c r="I186" s="249"/>
      <c r="J186" s="249"/>
      <c r="K186" s="249"/>
      <c r="L186" s="251" t="s">
        <v>55</v>
      </c>
      <c r="M186" s="249"/>
      <c r="N186" s="249"/>
      <c r="O186" s="249"/>
    </row>
    <row r="187" spans="1:15" x14ac:dyDescent="0.2">
      <c r="A187" s="252"/>
      <c r="B187" s="264"/>
      <c r="C187" s="253"/>
      <c r="D187" s="248"/>
      <c r="E187" s="248"/>
      <c r="F187" s="254"/>
      <c r="G187" s="249"/>
      <c r="H187" s="254"/>
      <c r="I187" s="249"/>
      <c r="J187" s="249"/>
      <c r="K187" s="249"/>
      <c r="L187" s="251" t="s">
        <v>55</v>
      </c>
      <c r="M187" s="249"/>
      <c r="N187" s="249"/>
      <c r="O187" s="249"/>
    </row>
    <row r="188" spans="1:15" x14ac:dyDescent="0.2">
      <c r="A188" s="252"/>
      <c r="B188" s="264"/>
      <c r="C188" s="253"/>
      <c r="D188" s="248"/>
      <c r="E188" s="248"/>
      <c r="F188" s="254"/>
      <c r="G188" s="249"/>
      <c r="H188" s="254"/>
      <c r="I188" s="249"/>
      <c r="J188" s="249"/>
      <c r="K188" s="249"/>
      <c r="L188" s="251" t="s">
        <v>55</v>
      </c>
      <c r="M188" s="249"/>
      <c r="N188" s="249"/>
      <c r="O188" s="249"/>
    </row>
    <row r="189" spans="1:15" x14ac:dyDescent="0.2">
      <c r="A189" s="252"/>
      <c r="B189" s="264"/>
      <c r="C189" s="253"/>
      <c r="D189" s="248"/>
      <c r="E189" s="248"/>
      <c r="F189" s="254"/>
      <c r="G189" s="249"/>
      <c r="H189" s="254"/>
      <c r="I189" s="249"/>
      <c r="J189" s="249"/>
      <c r="K189" s="249"/>
      <c r="L189" s="251" t="s">
        <v>55</v>
      </c>
      <c r="M189" s="249"/>
      <c r="N189" s="249"/>
      <c r="O189" s="249"/>
    </row>
    <row r="190" spans="1:15" x14ac:dyDescent="0.2">
      <c r="A190" s="252"/>
      <c r="B190" s="264"/>
      <c r="C190" s="253"/>
      <c r="D190" s="248"/>
      <c r="E190" s="248"/>
      <c r="F190" s="254"/>
      <c r="G190" s="249"/>
      <c r="H190" s="254"/>
      <c r="I190" s="249"/>
      <c r="J190" s="249"/>
      <c r="K190" s="249"/>
      <c r="L190" s="251" t="s">
        <v>55</v>
      </c>
      <c r="M190" s="249"/>
      <c r="N190" s="249"/>
      <c r="O190" s="249"/>
    </row>
    <row r="191" spans="1:15" x14ac:dyDescent="0.2">
      <c r="A191" s="252"/>
      <c r="B191" s="264"/>
      <c r="C191" s="253"/>
      <c r="D191" s="248"/>
      <c r="E191" s="248"/>
      <c r="F191" s="254"/>
      <c r="G191" s="249"/>
      <c r="H191" s="254"/>
      <c r="I191" s="249"/>
      <c r="J191" s="249"/>
      <c r="K191" s="249"/>
      <c r="L191" s="251" t="s">
        <v>55</v>
      </c>
      <c r="M191" s="249"/>
      <c r="N191" s="249"/>
      <c r="O191" s="249"/>
    </row>
    <row r="192" spans="1:15" x14ac:dyDescent="0.2">
      <c r="A192" s="252"/>
      <c r="B192" s="264"/>
      <c r="C192" s="253"/>
      <c r="D192" s="248"/>
      <c r="E192" s="248"/>
      <c r="F192" s="254"/>
      <c r="G192" s="249"/>
      <c r="H192" s="254"/>
      <c r="I192" s="249"/>
      <c r="J192" s="249"/>
      <c r="K192" s="249"/>
      <c r="L192" s="251" t="s">
        <v>55</v>
      </c>
      <c r="M192" s="249"/>
      <c r="N192" s="249"/>
      <c r="O192" s="249"/>
    </row>
    <row r="193" spans="1:15" x14ac:dyDescent="0.2">
      <c r="A193" s="252"/>
      <c r="B193" s="264"/>
      <c r="C193" s="253"/>
      <c r="D193" s="248"/>
      <c r="E193" s="248"/>
      <c r="F193" s="254"/>
      <c r="G193" s="249"/>
      <c r="H193" s="254"/>
      <c r="I193" s="249"/>
      <c r="J193" s="249"/>
      <c r="K193" s="249"/>
      <c r="L193" s="251" t="s">
        <v>55</v>
      </c>
      <c r="M193" s="249"/>
      <c r="N193" s="249"/>
      <c r="O193" s="249"/>
    </row>
    <row r="194" spans="1:15" x14ac:dyDescent="0.2">
      <c r="A194" s="252"/>
      <c r="B194" s="264"/>
      <c r="C194" s="253"/>
      <c r="D194" s="248"/>
      <c r="E194" s="248"/>
      <c r="F194" s="254"/>
      <c r="G194" s="249"/>
      <c r="H194" s="254"/>
      <c r="I194" s="249"/>
      <c r="J194" s="249"/>
      <c r="K194" s="249"/>
      <c r="L194" s="251" t="s">
        <v>55</v>
      </c>
      <c r="M194" s="249"/>
      <c r="N194" s="249"/>
      <c r="O194" s="249"/>
    </row>
    <row r="195" spans="1:15" x14ac:dyDescent="0.2">
      <c r="A195" s="252"/>
      <c r="B195" s="264"/>
      <c r="C195" s="253"/>
      <c r="D195" s="248"/>
      <c r="E195" s="248"/>
      <c r="F195" s="254"/>
      <c r="G195" s="249"/>
      <c r="H195" s="254"/>
      <c r="I195" s="249"/>
      <c r="J195" s="249"/>
      <c r="K195" s="249"/>
      <c r="L195" s="251" t="s">
        <v>55</v>
      </c>
      <c r="M195" s="249"/>
      <c r="N195" s="249"/>
      <c r="O195" s="249"/>
    </row>
  </sheetData>
  <mergeCells count="4">
    <mergeCell ref="F8:H8"/>
    <mergeCell ref="I8:O8"/>
    <mergeCell ref="B2:B6"/>
    <mergeCell ref="C5:O6"/>
  </mergeCells>
  <phoneticPr fontId="47"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T52"/>
  <sheetViews>
    <sheetView workbookViewId="0">
      <selection activeCell="D20" sqref="D20"/>
    </sheetView>
  </sheetViews>
  <sheetFormatPr defaultRowHeight="12.75" x14ac:dyDescent="0.2"/>
  <cols>
    <col min="1" max="1" width="18.140625" style="591" customWidth="1"/>
    <col min="2" max="3" width="9.140625" style="591"/>
    <col min="4" max="4" width="9.140625" style="591" customWidth="1"/>
    <col min="5" max="5" width="9.140625" style="693"/>
    <col min="6" max="6" width="19.85546875" style="591" customWidth="1"/>
    <col min="7" max="9" width="9.140625" style="591"/>
    <col min="10" max="10" width="9.140625" style="693"/>
    <col min="11" max="11" width="17.85546875" style="591" customWidth="1"/>
    <col min="12" max="12" width="10.140625" style="591" bestFit="1" customWidth="1"/>
    <col min="13" max="14" width="9.140625" style="591"/>
    <col min="15" max="15" width="9.140625" style="693"/>
    <col min="16" max="16" width="18.42578125" style="591" customWidth="1"/>
    <col min="17" max="17" width="10.140625" style="679" bestFit="1" customWidth="1"/>
    <col min="18" max="18" width="9.140625" style="591"/>
    <col min="19" max="20" width="9.140625" style="591" customWidth="1"/>
    <col min="21" max="16384" width="9.140625" style="591"/>
  </cols>
  <sheetData>
    <row r="1" spans="1:20" ht="12.75" customHeight="1" x14ac:dyDescent="0.2">
      <c r="A1" s="971" t="s">
        <v>187</v>
      </c>
      <c r="B1" s="971"/>
      <c r="C1" s="971"/>
      <c r="D1" s="971"/>
      <c r="E1" s="971"/>
      <c r="F1" s="971"/>
      <c r="G1" s="971"/>
      <c r="H1" s="971"/>
      <c r="I1" s="971"/>
      <c r="J1" s="971"/>
      <c r="K1" s="598"/>
      <c r="L1" s="598"/>
      <c r="M1" s="598"/>
      <c r="N1" s="598"/>
      <c r="O1" s="694"/>
      <c r="P1" s="598"/>
      <c r="Q1" s="678"/>
      <c r="R1" s="598"/>
      <c r="S1" s="598"/>
      <c r="T1" s="598"/>
    </row>
    <row r="2" spans="1:20" x14ac:dyDescent="0.2">
      <c r="A2" s="971"/>
      <c r="B2" s="971"/>
      <c r="C2" s="971"/>
      <c r="D2" s="971"/>
      <c r="E2" s="971"/>
      <c r="F2" s="971"/>
      <c r="G2" s="971"/>
      <c r="H2" s="971"/>
      <c r="I2" s="971"/>
      <c r="J2" s="971"/>
      <c r="K2" s="598"/>
      <c r="L2" s="598"/>
      <c r="M2" s="598"/>
      <c r="N2" s="598"/>
      <c r="O2" s="694"/>
      <c r="P2" s="598"/>
      <c r="Q2" s="678"/>
      <c r="R2" s="598"/>
      <c r="S2" s="598"/>
      <c r="T2" s="598"/>
    </row>
    <row r="3" spans="1:20" ht="12.75" customHeight="1" x14ac:dyDescent="0.2">
      <c r="A3" s="971"/>
      <c r="B3" s="971"/>
      <c r="C3" s="971"/>
      <c r="D3" s="971"/>
      <c r="E3" s="971"/>
      <c r="F3" s="971"/>
      <c r="G3" s="971"/>
      <c r="H3" s="971"/>
      <c r="I3" s="971"/>
      <c r="J3" s="971"/>
      <c r="K3" s="598"/>
      <c r="L3" s="598"/>
      <c r="M3" s="598"/>
      <c r="N3" s="598"/>
      <c r="O3" s="694"/>
      <c r="P3" s="598"/>
      <c r="Q3" s="678"/>
      <c r="R3" s="598"/>
      <c r="S3" s="598"/>
      <c r="T3" s="598"/>
    </row>
    <row r="4" spans="1:20" ht="13.5" thickBot="1" x14ac:dyDescent="0.25">
      <c r="A4" s="971"/>
      <c r="B4" s="971"/>
      <c r="C4" s="971"/>
      <c r="D4" s="971"/>
      <c r="E4" s="971"/>
      <c r="F4" s="971"/>
      <c r="G4" s="971"/>
      <c r="H4" s="971"/>
      <c r="I4" s="971"/>
      <c r="J4" s="971"/>
      <c r="K4" s="598"/>
      <c r="L4" s="598"/>
      <c r="M4" s="598"/>
      <c r="N4" s="598"/>
      <c r="O4" s="694"/>
      <c r="P4" s="598"/>
      <c r="Q4" s="678"/>
      <c r="R4" s="598"/>
      <c r="S4" s="598"/>
      <c r="T4" s="598"/>
    </row>
    <row r="5" spans="1:20" ht="33.75" thickBot="1" x14ac:dyDescent="0.25">
      <c r="A5" s="974" t="s">
        <v>939</v>
      </c>
      <c r="B5" s="975"/>
      <c r="C5" s="975"/>
      <c r="D5" s="976"/>
      <c r="E5" s="692"/>
      <c r="F5" s="974" t="s">
        <v>940</v>
      </c>
      <c r="G5" s="975"/>
      <c r="H5" s="975"/>
      <c r="I5" s="976"/>
      <c r="J5" s="692"/>
      <c r="K5" s="974" t="s">
        <v>941</v>
      </c>
      <c r="L5" s="977"/>
      <c r="M5" s="977"/>
      <c r="N5" s="978"/>
      <c r="O5" s="694"/>
      <c r="P5" s="974" t="s">
        <v>142</v>
      </c>
      <c r="Q5" s="977"/>
      <c r="R5" s="977"/>
      <c r="S5" s="978"/>
      <c r="T5" s="598"/>
    </row>
    <row r="6" spans="1:20" s="700" customFormat="1" ht="33" x14ac:dyDescent="0.2">
      <c r="A6" s="695" t="s">
        <v>942</v>
      </c>
      <c r="B6" s="696"/>
      <c r="C6" s="697">
        <f>SUM(C10:C29,C33:C52)</f>
        <v>10</v>
      </c>
      <c r="D6" s="696"/>
      <c r="E6" s="692"/>
      <c r="F6" s="698" t="s">
        <v>943</v>
      </c>
      <c r="G6" s="696"/>
      <c r="H6" s="713">
        <f>SUM(H10:H29,H33:H52)</f>
        <v>41.75</v>
      </c>
      <c r="I6" s="696"/>
      <c r="J6" s="692"/>
      <c r="K6" s="698" t="s">
        <v>943</v>
      </c>
      <c r="L6" s="698"/>
      <c r="M6" s="698">
        <f>SUM(M10:M29,M33:M52)</f>
        <v>18.600000000000001</v>
      </c>
      <c r="N6" s="698"/>
      <c r="O6" s="694"/>
      <c r="P6" s="698" t="s">
        <v>945</v>
      </c>
      <c r="Q6" s="698"/>
      <c r="R6" s="698">
        <f>SUM(R10:R29)</f>
        <v>25.1</v>
      </c>
      <c r="S6" s="698"/>
      <c r="T6" s="699"/>
    </row>
    <row r="7" spans="1:20" x14ac:dyDescent="0.2">
      <c r="D7" s="597"/>
    </row>
    <row r="8" spans="1:20" ht="12.75" customHeight="1" x14ac:dyDescent="0.2">
      <c r="A8" s="596"/>
      <c r="B8" s="596"/>
      <c r="C8" s="595"/>
      <c r="D8" s="972" t="s">
        <v>153</v>
      </c>
      <c r="F8" s="596"/>
      <c r="G8" s="596"/>
      <c r="H8" s="595"/>
      <c r="I8" s="969" t="s">
        <v>153</v>
      </c>
      <c r="K8" s="596"/>
      <c r="L8" s="596"/>
      <c r="M8" s="595"/>
      <c r="N8" s="969" t="s">
        <v>153</v>
      </c>
      <c r="P8" s="596"/>
      <c r="Q8" s="680"/>
      <c r="R8" s="595"/>
      <c r="S8" s="969" t="s">
        <v>153</v>
      </c>
    </row>
    <row r="9" spans="1:20" ht="25.5" customHeight="1" thickBot="1" x14ac:dyDescent="0.25">
      <c r="A9" s="709" t="s">
        <v>164</v>
      </c>
      <c r="B9" s="709" t="s">
        <v>165</v>
      </c>
      <c r="C9" s="709" t="s">
        <v>166</v>
      </c>
      <c r="D9" s="973"/>
      <c r="F9" s="709" t="s">
        <v>126</v>
      </c>
      <c r="G9" s="709" t="s">
        <v>0</v>
      </c>
      <c r="H9" s="709" t="s">
        <v>166</v>
      </c>
      <c r="I9" s="970"/>
      <c r="K9" s="709" t="s">
        <v>128</v>
      </c>
      <c r="L9" s="709" t="s">
        <v>165</v>
      </c>
      <c r="M9" s="709" t="s">
        <v>166</v>
      </c>
      <c r="N9" s="970"/>
      <c r="P9" s="709" t="s">
        <v>142</v>
      </c>
      <c r="Q9" s="712" t="s">
        <v>170</v>
      </c>
      <c r="R9" s="709" t="s">
        <v>166</v>
      </c>
      <c r="S9" s="970"/>
    </row>
    <row r="10" spans="1:20" x14ac:dyDescent="0.2">
      <c r="A10" s="702" t="s">
        <v>921</v>
      </c>
      <c r="B10" s="703">
        <v>42629</v>
      </c>
      <c r="C10" s="704">
        <v>5</v>
      </c>
      <c r="D10" s="592" t="s">
        <v>405</v>
      </c>
      <c r="F10" s="705" t="s">
        <v>897</v>
      </c>
      <c r="G10" s="703">
        <v>42649</v>
      </c>
      <c r="H10" s="708">
        <v>1</v>
      </c>
      <c r="I10" s="702" t="s">
        <v>404</v>
      </c>
      <c r="K10" s="705" t="s">
        <v>918</v>
      </c>
      <c r="L10" s="706">
        <v>42661</v>
      </c>
      <c r="M10" s="705">
        <v>0.25</v>
      </c>
      <c r="N10" s="705" t="s">
        <v>405</v>
      </c>
      <c r="P10" s="707" t="s">
        <v>914</v>
      </c>
      <c r="Q10" s="703">
        <v>42439</v>
      </c>
      <c r="R10" s="705">
        <v>0.1</v>
      </c>
      <c r="S10" s="705" t="s">
        <v>405</v>
      </c>
    </row>
    <row r="11" spans="1:20" x14ac:dyDescent="0.2">
      <c r="A11" s="592" t="s">
        <v>964</v>
      </c>
      <c r="B11" s="593"/>
      <c r="C11" s="594">
        <v>5</v>
      </c>
      <c r="D11" s="592" t="s">
        <v>404</v>
      </c>
      <c r="F11" s="690" t="s">
        <v>908</v>
      </c>
      <c r="G11" s="593">
        <v>42657</v>
      </c>
      <c r="H11" s="592">
        <v>2</v>
      </c>
      <c r="I11" s="592" t="s">
        <v>405</v>
      </c>
      <c r="K11" s="592" t="s">
        <v>919</v>
      </c>
      <c r="L11" s="593">
        <v>42663</v>
      </c>
      <c r="M11" s="592">
        <v>1</v>
      </c>
      <c r="N11" s="592" t="s">
        <v>405</v>
      </c>
      <c r="P11" s="592" t="s">
        <v>913</v>
      </c>
      <c r="Q11" s="593">
        <v>42660</v>
      </c>
      <c r="R11" s="592">
        <v>2</v>
      </c>
      <c r="S11" s="592" t="s">
        <v>405</v>
      </c>
    </row>
    <row r="12" spans="1:20" x14ac:dyDescent="0.2">
      <c r="A12" s="592"/>
      <c r="B12" s="593"/>
      <c r="C12" s="594"/>
      <c r="D12" s="592"/>
      <c r="F12" s="592" t="s">
        <v>910</v>
      </c>
      <c r="G12" s="593">
        <v>42661</v>
      </c>
      <c r="H12" s="592">
        <v>0.25</v>
      </c>
      <c r="I12" s="592" t="s">
        <v>405</v>
      </c>
      <c r="K12" s="592" t="s">
        <v>947</v>
      </c>
      <c r="L12" s="593">
        <v>42695</v>
      </c>
      <c r="M12" s="592">
        <v>0.5</v>
      </c>
      <c r="N12" s="592" t="s">
        <v>405</v>
      </c>
      <c r="P12" s="592" t="s">
        <v>915</v>
      </c>
      <c r="Q12" s="593">
        <v>42661</v>
      </c>
      <c r="R12" s="592">
        <v>2</v>
      </c>
      <c r="S12" s="592" t="s">
        <v>405</v>
      </c>
    </row>
    <row r="13" spans="1:20" x14ac:dyDescent="0.2">
      <c r="A13" s="592"/>
      <c r="B13" s="593"/>
      <c r="C13" s="594"/>
      <c r="D13" s="592"/>
      <c r="F13" s="592" t="s">
        <v>911</v>
      </c>
      <c r="G13" s="593">
        <v>42661</v>
      </c>
      <c r="H13" s="592">
        <v>0.5</v>
      </c>
      <c r="I13" s="592" t="s">
        <v>405</v>
      </c>
      <c r="K13" s="592" t="s">
        <v>948</v>
      </c>
      <c r="L13" s="593">
        <v>42696</v>
      </c>
      <c r="M13" s="592">
        <v>0.5</v>
      </c>
      <c r="N13" s="592" t="s">
        <v>405</v>
      </c>
      <c r="P13" s="592" t="s">
        <v>916</v>
      </c>
      <c r="Q13" s="593">
        <v>42661</v>
      </c>
      <c r="R13" s="592">
        <v>4</v>
      </c>
      <c r="S13" s="592" t="s">
        <v>405</v>
      </c>
    </row>
    <row r="14" spans="1:20" x14ac:dyDescent="0.2">
      <c r="A14" s="592"/>
      <c r="B14" s="593"/>
      <c r="C14" s="594"/>
      <c r="D14" s="592"/>
      <c r="F14" s="592" t="s">
        <v>911</v>
      </c>
      <c r="G14" s="593">
        <v>42662</v>
      </c>
      <c r="H14" s="592">
        <v>0.5</v>
      </c>
      <c r="I14" s="592" t="s">
        <v>405</v>
      </c>
      <c r="K14" s="592" t="s">
        <v>953</v>
      </c>
      <c r="L14" s="593">
        <v>42658</v>
      </c>
      <c r="M14" s="592">
        <v>7</v>
      </c>
      <c r="N14" s="592" t="s">
        <v>404</v>
      </c>
      <c r="P14" s="592" t="s">
        <v>917</v>
      </c>
      <c r="Q14" s="593">
        <v>42655</v>
      </c>
      <c r="R14" s="592">
        <v>1</v>
      </c>
      <c r="S14" s="592" t="s">
        <v>405</v>
      </c>
    </row>
    <row r="15" spans="1:20" x14ac:dyDescent="0.2">
      <c r="A15" s="592"/>
      <c r="B15" s="593"/>
      <c r="C15" s="594"/>
      <c r="D15" s="592"/>
      <c r="F15" s="592" t="s">
        <v>912</v>
      </c>
      <c r="G15" s="593">
        <v>42663</v>
      </c>
      <c r="H15" s="592">
        <v>0.5</v>
      </c>
      <c r="I15" s="592" t="s">
        <v>405</v>
      </c>
      <c r="K15" s="592" t="s">
        <v>954</v>
      </c>
      <c r="L15" s="593">
        <v>42651</v>
      </c>
      <c r="M15" s="592">
        <v>5</v>
      </c>
      <c r="N15" s="592" t="s">
        <v>404</v>
      </c>
      <c r="P15" s="592" t="s">
        <v>924</v>
      </c>
      <c r="Q15" s="593">
        <v>42668</v>
      </c>
      <c r="R15" s="592">
        <v>1</v>
      </c>
      <c r="S15" s="592" t="s">
        <v>405</v>
      </c>
    </row>
    <row r="16" spans="1:20" x14ac:dyDescent="0.2">
      <c r="A16" s="592"/>
      <c r="B16" s="593"/>
      <c r="C16" s="594"/>
      <c r="D16" s="592"/>
      <c r="F16" s="592" t="s">
        <v>944</v>
      </c>
      <c r="G16" s="593">
        <v>42663</v>
      </c>
      <c r="H16" s="594">
        <v>2</v>
      </c>
      <c r="I16" s="592" t="s">
        <v>404</v>
      </c>
      <c r="K16" s="592" t="s">
        <v>926</v>
      </c>
      <c r="L16" s="593">
        <v>42668</v>
      </c>
      <c r="M16" s="592">
        <v>0.25</v>
      </c>
      <c r="N16" s="592" t="s">
        <v>404</v>
      </c>
      <c r="P16" s="592" t="s">
        <v>925</v>
      </c>
      <c r="Q16" s="593">
        <v>42668</v>
      </c>
      <c r="R16" s="592">
        <v>0.5</v>
      </c>
      <c r="S16" s="592" t="s">
        <v>405</v>
      </c>
    </row>
    <row r="17" spans="1:19" x14ac:dyDescent="0.2">
      <c r="A17" s="592"/>
      <c r="B17" s="593"/>
      <c r="C17" s="594"/>
      <c r="D17" s="592"/>
      <c r="F17" s="592" t="s">
        <v>910</v>
      </c>
      <c r="G17" s="593">
        <v>42670</v>
      </c>
      <c r="H17" s="594">
        <v>2</v>
      </c>
      <c r="I17" s="592" t="s">
        <v>404</v>
      </c>
      <c r="K17" s="592"/>
      <c r="L17" s="593"/>
      <c r="M17" s="592"/>
      <c r="N17" s="592"/>
      <c r="P17" s="592" t="s">
        <v>924</v>
      </c>
      <c r="Q17" s="593">
        <v>42669</v>
      </c>
      <c r="R17" s="592">
        <v>7</v>
      </c>
      <c r="S17" s="592" t="s">
        <v>405</v>
      </c>
    </row>
    <row r="18" spans="1:19" x14ac:dyDescent="0.2">
      <c r="A18" s="592"/>
      <c r="B18" s="593"/>
      <c r="C18" s="594"/>
      <c r="D18" s="592"/>
      <c r="F18" s="592"/>
      <c r="G18" s="593"/>
      <c r="H18" s="594"/>
      <c r="I18" s="592"/>
      <c r="K18" s="592"/>
      <c r="L18" s="593"/>
      <c r="M18" s="592"/>
      <c r="N18" s="592"/>
      <c r="P18" s="592" t="s">
        <v>949</v>
      </c>
      <c r="Q18" s="593">
        <v>42713</v>
      </c>
      <c r="R18" s="592">
        <v>0.5</v>
      </c>
      <c r="S18" s="592" t="s">
        <v>405</v>
      </c>
    </row>
    <row r="19" spans="1:19" x14ac:dyDescent="0.2">
      <c r="A19" s="592"/>
      <c r="B19" s="593"/>
      <c r="C19" s="594"/>
      <c r="D19" s="592"/>
      <c r="F19" s="592"/>
      <c r="G19" s="593"/>
      <c r="H19" s="594"/>
      <c r="I19" s="592"/>
      <c r="K19" s="592"/>
      <c r="L19" s="593"/>
      <c r="M19" s="592"/>
      <c r="N19" s="592"/>
      <c r="P19" s="592" t="s">
        <v>916</v>
      </c>
      <c r="Q19" s="593" t="s">
        <v>617</v>
      </c>
      <c r="R19" s="592">
        <v>7</v>
      </c>
      <c r="S19" s="592" t="s">
        <v>405</v>
      </c>
    </row>
    <row r="20" spans="1:19" x14ac:dyDescent="0.2">
      <c r="A20" s="592"/>
      <c r="B20" s="593"/>
      <c r="C20" s="594"/>
      <c r="D20" s="592"/>
      <c r="F20" s="592"/>
      <c r="G20" s="593"/>
      <c r="H20" s="594"/>
      <c r="I20" s="592"/>
      <c r="K20" s="592"/>
      <c r="L20" s="593"/>
      <c r="M20" s="592"/>
      <c r="N20" s="592"/>
      <c r="P20" s="592"/>
      <c r="Q20" s="593"/>
      <c r="R20" s="592"/>
      <c r="S20" s="592"/>
    </row>
    <row r="21" spans="1:19" x14ac:dyDescent="0.2">
      <c r="A21" s="592"/>
      <c r="B21" s="593"/>
      <c r="C21" s="594"/>
      <c r="D21" s="592"/>
      <c r="F21" s="592"/>
      <c r="G21" s="593"/>
      <c r="H21" s="594"/>
      <c r="I21" s="592"/>
      <c r="K21" s="592"/>
      <c r="L21" s="593"/>
      <c r="M21" s="592"/>
      <c r="N21" s="592"/>
      <c r="P21" s="592"/>
      <c r="Q21" s="593"/>
      <c r="R21" s="592"/>
      <c r="S21" s="592"/>
    </row>
    <row r="22" spans="1:19" x14ac:dyDescent="0.2">
      <c r="A22" s="592"/>
      <c r="B22" s="593"/>
      <c r="C22" s="594"/>
      <c r="D22" s="592"/>
      <c r="F22" s="592"/>
      <c r="G22" s="593"/>
      <c r="H22" s="594"/>
      <c r="I22" s="592"/>
      <c r="K22" s="592"/>
      <c r="L22" s="593"/>
      <c r="M22" s="592"/>
      <c r="N22" s="592"/>
      <c r="P22" s="592"/>
      <c r="Q22" s="593"/>
      <c r="R22" s="592"/>
      <c r="S22" s="592"/>
    </row>
    <row r="23" spans="1:19" x14ac:dyDescent="0.2">
      <c r="A23" s="592"/>
      <c r="B23" s="593"/>
      <c r="C23" s="594"/>
      <c r="D23" s="592"/>
      <c r="F23" s="592"/>
      <c r="G23" s="593"/>
      <c r="H23" s="594"/>
      <c r="I23" s="592"/>
      <c r="K23" s="592"/>
      <c r="L23" s="593"/>
      <c r="M23" s="592"/>
      <c r="N23" s="592"/>
      <c r="P23" s="592"/>
      <c r="Q23" s="593"/>
      <c r="R23" s="592"/>
      <c r="S23" s="592"/>
    </row>
    <row r="24" spans="1:19" x14ac:dyDescent="0.2">
      <c r="A24" s="592"/>
      <c r="B24" s="593"/>
      <c r="C24" s="594"/>
      <c r="D24" s="592"/>
      <c r="F24" s="592"/>
      <c r="G24" s="593"/>
      <c r="H24" s="594"/>
      <c r="I24" s="592"/>
      <c r="K24" s="592"/>
      <c r="L24" s="593"/>
      <c r="M24" s="592"/>
      <c r="N24" s="592"/>
      <c r="P24" s="592"/>
      <c r="Q24" s="593"/>
      <c r="R24" s="592"/>
      <c r="S24" s="592"/>
    </row>
    <row r="25" spans="1:19" x14ac:dyDescent="0.2">
      <c r="A25" s="592"/>
      <c r="B25" s="593"/>
      <c r="C25" s="594"/>
      <c r="D25" s="592"/>
      <c r="F25" s="592"/>
      <c r="G25" s="593"/>
      <c r="H25" s="594"/>
      <c r="I25" s="592"/>
      <c r="K25" s="592"/>
      <c r="L25" s="593"/>
      <c r="M25" s="592"/>
      <c r="N25" s="592"/>
      <c r="P25" s="592"/>
      <c r="Q25" s="593"/>
      <c r="R25" s="592"/>
      <c r="S25" s="592"/>
    </row>
    <row r="26" spans="1:19" x14ac:dyDescent="0.2">
      <c r="A26" s="592"/>
      <c r="B26" s="593"/>
      <c r="C26" s="594"/>
      <c r="D26" s="592"/>
      <c r="F26" s="592"/>
      <c r="G26" s="593"/>
      <c r="H26" s="594"/>
      <c r="I26" s="592"/>
      <c r="K26" s="592"/>
      <c r="L26" s="593"/>
      <c r="M26" s="592"/>
      <c r="N26" s="592"/>
      <c r="P26" s="592"/>
      <c r="Q26" s="593"/>
      <c r="R26" s="592"/>
      <c r="S26" s="592"/>
    </row>
    <row r="27" spans="1:19" x14ac:dyDescent="0.2">
      <c r="A27" s="592"/>
      <c r="B27" s="593"/>
      <c r="C27" s="594"/>
      <c r="D27" s="592"/>
      <c r="F27" s="592"/>
      <c r="G27" s="593"/>
      <c r="H27" s="594"/>
      <c r="I27" s="592"/>
      <c r="K27" s="592"/>
      <c r="L27" s="593"/>
      <c r="M27" s="592"/>
      <c r="N27" s="592"/>
      <c r="P27" s="592"/>
      <c r="Q27" s="593"/>
      <c r="R27" s="592"/>
      <c r="S27" s="592"/>
    </row>
    <row r="28" spans="1:19" x14ac:dyDescent="0.2">
      <c r="A28" s="592"/>
      <c r="B28" s="593"/>
      <c r="C28" s="594"/>
      <c r="D28" s="592"/>
      <c r="F28" s="592"/>
      <c r="G28" s="593"/>
      <c r="H28" s="594"/>
      <c r="I28" s="592"/>
      <c r="K28" s="592"/>
      <c r="L28" s="593"/>
      <c r="M28" s="592"/>
      <c r="N28" s="592"/>
      <c r="P28" s="592"/>
      <c r="Q28" s="593"/>
      <c r="R28" s="592"/>
      <c r="S28" s="592"/>
    </row>
    <row r="29" spans="1:19" x14ac:dyDescent="0.2">
      <c r="A29" s="592"/>
      <c r="B29" s="593"/>
      <c r="C29" s="594"/>
      <c r="D29" s="592"/>
      <c r="F29" s="592"/>
      <c r="G29" s="593"/>
      <c r="H29" s="594"/>
      <c r="I29" s="592"/>
      <c r="K29" s="592"/>
      <c r="L29" s="593"/>
      <c r="M29" s="592"/>
      <c r="N29" s="592"/>
      <c r="P29" s="592"/>
      <c r="Q29" s="593"/>
      <c r="R29" s="592"/>
      <c r="S29" s="592"/>
    </row>
    <row r="31" spans="1:19" x14ac:dyDescent="0.2">
      <c r="A31" s="596"/>
      <c r="B31" s="596"/>
      <c r="C31" s="595"/>
      <c r="D31" s="969" t="s">
        <v>153</v>
      </c>
      <c r="F31" s="596"/>
      <c r="G31" s="680"/>
      <c r="H31" s="595"/>
      <c r="I31" s="969" t="s">
        <v>153</v>
      </c>
      <c r="K31" s="596"/>
      <c r="L31" s="680"/>
      <c r="M31" s="595"/>
      <c r="N31" s="969" t="s">
        <v>169</v>
      </c>
    </row>
    <row r="32" spans="1:19" ht="13.5" thickBot="1" x14ac:dyDescent="0.25">
      <c r="A32" s="709" t="s">
        <v>185</v>
      </c>
      <c r="B32" s="709" t="s">
        <v>165</v>
      </c>
      <c r="C32" s="709" t="s">
        <v>167</v>
      </c>
      <c r="D32" s="970"/>
      <c r="F32" s="709" t="s">
        <v>130</v>
      </c>
      <c r="G32" s="710" t="s">
        <v>0</v>
      </c>
      <c r="H32" s="711" t="s">
        <v>166</v>
      </c>
      <c r="I32" s="970"/>
      <c r="K32" s="709" t="s">
        <v>168</v>
      </c>
      <c r="L32" s="712" t="s">
        <v>0</v>
      </c>
      <c r="M32" s="709" t="s">
        <v>166</v>
      </c>
      <c r="N32" s="970"/>
    </row>
    <row r="33" spans="1:18" x14ac:dyDescent="0.2">
      <c r="A33" s="702" t="s">
        <v>922</v>
      </c>
      <c r="B33" s="706">
        <v>42629</v>
      </c>
      <c r="C33" s="705" t="s">
        <v>923</v>
      </c>
      <c r="D33" s="592" t="s">
        <v>404</v>
      </c>
      <c r="F33" s="705" t="s">
        <v>426</v>
      </c>
      <c r="G33" s="703">
        <v>42505</v>
      </c>
      <c r="H33" s="705">
        <v>1</v>
      </c>
      <c r="I33" s="705" t="s">
        <v>405</v>
      </c>
      <c r="K33" s="705" t="s">
        <v>428</v>
      </c>
      <c r="L33" s="703">
        <v>42500</v>
      </c>
      <c r="M33" s="705"/>
      <c r="N33" s="705" t="s">
        <v>404</v>
      </c>
    </row>
    <row r="34" spans="1:18" x14ac:dyDescent="0.2">
      <c r="A34" s="592" t="s">
        <v>927</v>
      </c>
      <c r="B34" s="593">
        <v>42669</v>
      </c>
      <c r="C34" s="592"/>
      <c r="D34" s="592" t="s">
        <v>405</v>
      </c>
      <c r="F34" s="592" t="s">
        <v>896</v>
      </c>
      <c r="G34" s="593">
        <v>42648</v>
      </c>
      <c r="H34" s="592">
        <v>2</v>
      </c>
      <c r="I34" s="592" t="s">
        <v>405</v>
      </c>
      <c r="K34" s="592" t="s">
        <v>428</v>
      </c>
      <c r="L34" s="593">
        <v>42660</v>
      </c>
      <c r="M34" s="592">
        <v>4</v>
      </c>
      <c r="N34" s="592" t="s">
        <v>405</v>
      </c>
    </row>
    <row r="35" spans="1:18" x14ac:dyDescent="0.2">
      <c r="A35" s="592"/>
      <c r="B35" s="593"/>
      <c r="C35" s="592"/>
      <c r="D35" s="592"/>
      <c r="F35" s="592" t="s">
        <v>899</v>
      </c>
      <c r="G35" s="593">
        <v>42648</v>
      </c>
      <c r="H35" s="592">
        <v>0</v>
      </c>
      <c r="I35" s="592" t="s">
        <v>404</v>
      </c>
      <c r="K35" s="592" t="s">
        <v>926</v>
      </c>
      <c r="L35" s="593">
        <v>42668</v>
      </c>
      <c r="M35" s="592">
        <v>0.1</v>
      </c>
      <c r="N35" s="592" t="s">
        <v>405</v>
      </c>
    </row>
    <row r="36" spans="1:18" x14ac:dyDescent="0.2">
      <c r="A36" s="592"/>
      <c r="B36" s="593"/>
      <c r="C36" s="592"/>
      <c r="D36" s="592"/>
      <c r="F36" s="592" t="s">
        <v>900</v>
      </c>
      <c r="G36" s="593">
        <v>42648</v>
      </c>
      <c r="H36" s="592">
        <v>1</v>
      </c>
      <c r="I36" s="592" t="s">
        <v>404</v>
      </c>
      <c r="K36" s="592"/>
      <c r="L36" s="593"/>
      <c r="M36" s="592"/>
      <c r="N36" s="592"/>
      <c r="R36" s="701"/>
    </row>
    <row r="37" spans="1:18" x14ac:dyDescent="0.2">
      <c r="A37" s="592"/>
      <c r="B37" s="593"/>
      <c r="C37" s="592"/>
      <c r="D37" s="592"/>
      <c r="F37" s="592" t="s">
        <v>898</v>
      </c>
      <c r="G37" s="593">
        <v>42649</v>
      </c>
      <c r="H37" s="592">
        <v>1</v>
      </c>
      <c r="I37" s="592" t="s">
        <v>404</v>
      </c>
      <c r="K37" s="592"/>
      <c r="L37" s="593"/>
      <c r="M37" s="592"/>
      <c r="N37" s="592"/>
    </row>
    <row r="38" spans="1:18" x14ac:dyDescent="0.2">
      <c r="A38" s="592"/>
      <c r="B38" s="593"/>
      <c r="C38" s="592"/>
      <c r="D38" s="592"/>
      <c r="F38" s="592" t="s">
        <v>895</v>
      </c>
      <c r="G38" s="593">
        <v>42653</v>
      </c>
      <c r="H38" s="592">
        <v>5</v>
      </c>
      <c r="I38" s="592" t="s">
        <v>404</v>
      </c>
      <c r="K38" s="592"/>
      <c r="L38" s="593"/>
      <c r="M38" s="592"/>
      <c r="N38" s="592"/>
    </row>
    <row r="39" spans="1:18" x14ac:dyDescent="0.2">
      <c r="A39" s="592"/>
      <c r="B39" s="593"/>
      <c r="C39" s="592"/>
      <c r="D39" s="592"/>
      <c r="F39" s="592" t="s">
        <v>895</v>
      </c>
      <c r="G39" s="593">
        <v>42654</v>
      </c>
      <c r="H39" s="592">
        <v>5</v>
      </c>
      <c r="I39" s="592" t="s">
        <v>405</v>
      </c>
      <c r="K39" s="592"/>
      <c r="L39" s="593"/>
      <c r="M39" s="592"/>
      <c r="N39" s="592"/>
    </row>
    <row r="40" spans="1:18" x14ac:dyDescent="0.2">
      <c r="A40" s="592"/>
      <c r="B40" s="593"/>
      <c r="C40" s="592"/>
      <c r="D40" s="592"/>
      <c r="F40" s="592" t="s">
        <v>895</v>
      </c>
      <c r="G40" s="593">
        <v>42655</v>
      </c>
      <c r="H40" s="592">
        <v>5</v>
      </c>
      <c r="I40" s="592" t="s">
        <v>405</v>
      </c>
      <c r="K40" s="592"/>
      <c r="L40" s="593"/>
      <c r="M40" s="592"/>
      <c r="N40" s="592"/>
    </row>
    <row r="41" spans="1:18" x14ac:dyDescent="0.2">
      <c r="A41" s="592"/>
      <c r="B41" s="593"/>
      <c r="C41" s="592"/>
      <c r="D41" s="592"/>
      <c r="F41" s="592" t="s">
        <v>895</v>
      </c>
      <c r="G41" s="593">
        <v>42656</v>
      </c>
      <c r="H41" s="592">
        <v>10</v>
      </c>
      <c r="I41" s="592" t="s">
        <v>405</v>
      </c>
      <c r="K41" s="592"/>
      <c r="L41" s="593"/>
      <c r="M41" s="592"/>
      <c r="N41" s="592"/>
    </row>
    <row r="42" spans="1:18" x14ac:dyDescent="0.2">
      <c r="A42" s="592"/>
      <c r="B42" s="593"/>
      <c r="C42" s="592"/>
      <c r="D42" s="592"/>
      <c r="F42" s="592" t="s">
        <v>896</v>
      </c>
      <c r="G42" s="593">
        <v>42656</v>
      </c>
      <c r="H42" s="592">
        <v>2</v>
      </c>
      <c r="I42" s="592" t="s">
        <v>405</v>
      </c>
      <c r="K42" s="592"/>
      <c r="L42" s="593"/>
      <c r="M42" s="592"/>
      <c r="N42" s="592"/>
    </row>
    <row r="43" spans="1:18" x14ac:dyDescent="0.2">
      <c r="A43" s="592"/>
      <c r="B43" s="593"/>
      <c r="C43" s="592"/>
      <c r="D43" s="592"/>
      <c r="F43" s="592" t="s">
        <v>909</v>
      </c>
      <c r="G43" s="593">
        <v>42660</v>
      </c>
      <c r="H43" s="592">
        <v>1</v>
      </c>
      <c r="I43" s="592" t="s">
        <v>405</v>
      </c>
      <c r="K43" s="592"/>
      <c r="L43" s="593"/>
      <c r="M43" s="592"/>
      <c r="N43" s="592"/>
    </row>
    <row r="44" spans="1:18" x14ac:dyDescent="0.2">
      <c r="A44" s="592"/>
      <c r="B44" s="593"/>
      <c r="C44" s="592"/>
      <c r="D44" s="592"/>
      <c r="F44" s="592"/>
      <c r="G44" s="593"/>
      <c r="H44" s="592"/>
      <c r="I44" s="592"/>
      <c r="K44" s="592"/>
      <c r="L44" s="593"/>
      <c r="M44" s="592"/>
      <c r="N44" s="592"/>
    </row>
    <row r="45" spans="1:18" x14ac:dyDescent="0.2">
      <c r="A45" s="592"/>
      <c r="B45" s="593"/>
      <c r="C45" s="592"/>
      <c r="D45" s="592"/>
      <c r="F45" s="592"/>
      <c r="G45" s="593"/>
      <c r="H45" s="592"/>
      <c r="I45" s="592"/>
      <c r="K45" s="592"/>
      <c r="L45" s="593"/>
      <c r="M45" s="592"/>
      <c r="N45" s="592"/>
    </row>
    <row r="46" spans="1:18" x14ac:dyDescent="0.2">
      <c r="A46" s="592"/>
      <c r="B46" s="593"/>
      <c r="C46" s="592"/>
      <c r="D46" s="592"/>
      <c r="F46" s="592"/>
      <c r="G46" s="593"/>
      <c r="H46" s="592"/>
      <c r="I46" s="592"/>
      <c r="K46" s="592"/>
      <c r="L46" s="593"/>
      <c r="M46" s="592"/>
      <c r="N46" s="592"/>
    </row>
    <row r="47" spans="1:18" x14ac:dyDescent="0.2">
      <c r="A47" s="592"/>
      <c r="B47" s="593"/>
      <c r="C47" s="592"/>
      <c r="D47" s="592"/>
      <c r="F47" s="592"/>
      <c r="G47" s="593"/>
      <c r="H47" s="592"/>
      <c r="I47" s="592"/>
      <c r="K47" s="592"/>
      <c r="L47" s="593"/>
      <c r="M47" s="592"/>
      <c r="N47" s="592"/>
    </row>
    <row r="48" spans="1:18" x14ac:dyDescent="0.2">
      <c r="A48" s="592"/>
      <c r="B48" s="593"/>
      <c r="C48" s="592"/>
      <c r="D48" s="592"/>
      <c r="F48" s="592"/>
      <c r="G48" s="593"/>
      <c r="H48" s="592"/>
      <c r="I48" s="592"/>
      <c r="K48" s="592"/>
      <c r="L48" s="593"/>
      <c r="M48" s="592"/>
      <c r="N48" s="592"/>
    </row>
    <row r="49" spans="1:14" x14ac:dyDescent="0.2">
      <c r="A49" s="592"/>
      <c r="B49" s="593"/>
      <c r="C49" s="592"/>
      <c r="D49" s="592"/>
      <c r="F49" s="592"/>
      <c r="G49" s="593"/>
      <c r="H49" s="592"/>
      <c r="I49" s="592"/>
      <c r="K49" s="592"/>
      <c r="L49" s="593"/>
      <c r="M49" s="592"/>
      <c r="N49" s="592"/>
    </row>
    <row r="50" spans="1:14" x14ac:dyDescent="0.2">
      <c r="A50" s="592"/>
      <c r="B50" s="593"/>
      <c r="C50" s="592"/>
      <c r="D50" s="592"/>
      <c r="F50" s="592"/>
      <c r="G50" s="593"/>
      <c r="H50" s="592"/>
      <c r="I50" s="592"/>
      <c r="K50" s="592"/>
      <c r="L50" s="593"/>
      <c r="M50" s="592"/>
      <c r="N50" s="592"/>
    </row>
    <row r="51" spans="1:14" x14ac:dyDescent="0.2">
      <c r="A51" s="592"/>
      <c r="B51" s="593"/>
      <c r="C51" s="592"/>
      <c r="D51" s="592"/>
      <c r="F51" s="592"/>
      <c r="G51" s="593"/>
      <c r="H51" s="592"/>
      <c r="I51" s="592"/>
      <c r="K51" s="592"/>
      <c r="L51" s="593"/>
      <c r="M51" s="592"/>
      <c r="N51" s="592"/>
    </row>
    <row r="52" spans="1:14" x14ac:dyDescent="0.2">
      <c r="A52" s="592"/>
      <c r="B52" s="593"/>
      <c r="C52" s="592"/>
      <c r="D52" s="592"/>
      <c r="F52" s="592"/>
      <c r="G52" s="593"/>
      <c r="H52" s="592"/>
      <c r="I52" s="592"/>
      <c r="K52" s="592"/>
      <c r="L52" s="593"/>
      <c r="M52" s="592"/>
      <c r="N52" s="592"/>
    </row>
  </sheetData>
  <mergeCells count="12">
    <mergeCell ref="I31:I32"/>
    <mergeCell ref="S8:S9"/>
    <mergeCell ref="A1:J4"/>
    <mergeCell ref="D8:D9"/>
    <mergeCell ref="I8:I9"/>
    <mergeCell ref="D31:D32"/>
    <mergeCell ref="N8:N9"/>
    <mergeCell ref="N31:N32"/>
    <mergeCell ref="A5:D5"/>
    <mergeCell ref="F5:I5"/>
    <mergeCell ref="K5:N5"/>
    <mergeCell ref="P5:S5"/>
  </mergeCells>
  <dataValidations count="1">
    <dataValidation type="list" allowBlank="1" showInputMessage="1" showErrorMessage="1" sqref="D33:D52 N10:N29 I10:I29 N33:N52 S10:S29 I33:I52 D10:D29">
      <formula1>"Yes, No"</formula1>
    </dataValidation>
  </dataValidations>
  <pageMargins left="0.7" right="0.7" top="0.75" bottom="0.75" header="0.3" footer="0.3"/>
  <pageSetup orientation="landscape" horizontalDpi="300" verticalDpi="3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91"/>
  <sheetViews>
    <sheetView workbookViewId="0">
      <selection activeCell="I15" sqref="I15"/>
    </sheetView>
  </sheetViews>
  <sheetFormatPr defaultRowHeight="12.75" x14ac:dyDescent="0.2"/>
  <cols>
    <col min="1" max="1" width="27.7109375" customWidth="1"/>
    <col min="2" max="2" width="27.7109375" style="604" customWidth="1"/>
    <col min="3" max="3" width="21" bestFit="1" customWidth="1"/>
    <col min="4" max="4" width="13.42578125" style="409" bestFit="1" customWidth="1"/>
    <col min="5" max="5" width="10.5703125" customWidth="1"/>
    <col min="6" max="6" width="13.28515625" customWidth="1"/>
    <col min="7" max="7" width="10.140625" bestFit="1" customWidth="1"/>
    <col min="8" max="8" width="10.42578125" customWidth="1"/>
    <col min="9" max="9" width="13.28515625" customWidth="1"/>
    <col min="10" max="10" width="11.5703125" style="409" customWidth="1"/>
    <col min="11" max="11" width="10.42578125" customWidth="1"/>
    <col min="12" max="12" width="13.42578125" customWidth="1"/>
    <col min="13" max="14" width="10.42578125" customWidth="1"/>
    <col min="15" max="15" width="13.28515625" customWidth="1"/>
    <col min="16" max="17" width="10.42578125" hidden="1" customWidth="1"/>
    <col min="18" max="18" width="13.42578125" hidden="1" customWidth="1"/>
    <col min="19" max="20" width="10.42578125" hidden="1" customWidth="1"/>
    <col min="21" max="21" width="13.28515625" hidden="1" customWidth="1"/>
  </cols>
  <sheetData>
    <row r="1" spans="1:22" ht="13.5" thickBot="1" x14ac:dyDescent="0.25">
      <c r="C1" s="268"/>
      <c r="D1" s="31"/>
      <c r="E1" s="37"/>
      <c r="F1" s="37"/>
      <c r="G1" s="37"/>
      <c r="H1" s="31"/>
      <c r="I1" s="37"/>
      <c r="J1" s="31"/>
      <c r="K1" s="37"/>
      <c r="L1" s="37"/>
      <c r="M1" s="31"/>
      <c r="N1" s="37"/>
      <c r="O1" s="37"/>
      <c r="P1" s="31"/>
      <c r="Q1" s="37"/>
      <c r="R1" s="37"/>
      <c r="S1" s="31"/>
      <c r="T1" s="37"/>
      <c r="U1" s="37"/>
    </row>
    <row r="2" spans="1:22" ht="19.5" thickTop="1" x14ac:dyDescent="0.2">
      <c r="A2" s="985" t="s">
        <v>188</v>
      </c>
      <c r="B2" s="986"/>
      <c r="C2" s="269"/>
      <c r="D2" s="270"/>
      <c r="E2" s="269"/>
      <c r="F2" s="269"/>
      <c r="G2" s="37"/>
      <c r="H2" s="270"/>
      <c r="I2" s="269"/>
      <c r="J2" s="270"/>
      <c r="K2" s="37"/>
      <c r="L2" s="269"/>
      <c r="M2" s="270"/>
      <c r="N2" s="37"/>
      <c r="O2" s="269"/>
      <c r="P2" s="270"/>
      <c r="Q2" s="37"/>
      <c r="R2" s="269"/>
      <c r="S2" s="270"/>
      <c r="T2" s="37"/>
      <c r="U2" s="269"/>
    </row>
    <row r="3" spans="1:22" ht="18.75" x14ac:dyDescent="0.2">
      <c r="A3" s="987"/>
      <c r="B3" s="988"/>
      <c r="C3" s="269"/>
      <c r="D3" s="270"/>
      <c r="E3" s="269"/>
      <c r="F3" s="269"/>
      <c r="G3" s="37"/>
      <c r="H3" s="270"/>
      <c r="I3" s="269"/>
      <c r="J3" s="270"/>
      <c r="K3" s="37"/>
      <c r="L3" s="269"/>
      <c r="M3" s="270"/>
      <c r="N3" s="37"/>
      <c r="O3" s="269"/>
      <c r="P3" s="270"/>
      <c r="Q3" s="37"/>
      <c r="R3" s="269"/>
      <c r="S3" s="270"/>
      <c r="T3" s="37"/>
      <c r="U3" s="269"/>
    </row>
    <row r="4" spans="1:22" ht="18.75" x14ac:dyDescent="0.2">
      <c r="A4" s="987"/>
      <c r="B4" s="988"/>
      <c r="C4" s="269"/>
      <c r="D4" s="270"/>
      <c r="E4" s="269"/>
      <c r="F4" s="269"/>
      <c r="G4" s="37"/>
      <c r="H4" s="270"/>
      <c r="I4" s="269"/>
      <c r="J4" s="270"/>
      <c r="K4" s="37"/>
      <c r="L4" s="269"/>
      <c r="M4" s="270"/>
      <c r="N4" s="37"/>
      <c r="O4" s="269"/>
      <c r="P4" s="270"/>
      <c r="Q4" s="37"/>
      <c r="R4" s="269"/>
      <c r="S4" s="270"/>
      <c r="T4" s="37"/>
      <c r="U4" s="269"/>
    </row>
    <row r="5" spans="1:22" ht="18.75" x14ac:dyDescent="0.2">
      <c r="A5" s="987"/>
      <c r="B5" s="988"/>
      <c r="C5" s="269"/>
      <c r="D5" s="270"/>
      <c r="E5" s="269"/>
      <c r="F5" s="269"/>
      <c r="G5" s="37"/>
      <c r="H5" s="270"/>
      <c r="I5" s="269"/>
      <c r="J5" s="270"/>
      <c r="K5" s="37"/>
      <c r="L5" s="269"/>
      <c r="M5" s="270"/>
      <c r="N5" s="37"/>
      <c r="O5" s="269"/>
      <c r="P5" s="270"/>
      <c r="Q5" s="37"/>
      <c r="R5" s="269"/>
      <c r="S5" s="270"/>
      <c r="T5" s="37"/>
      <c r="U5" s="269"/>
    </row>
    <row r="6" spans="1:22" ht="19.5" thickBot="1" x14ac:dyDescent="0.25">
      <c r="A6" s="989"/>
      <c r="B6" s="990"/>
      <c r="C6" s="269"/>
      <c r="D6" s="270"/>
      <c r="E6" s="269"/>
      <c r="F6" s="269"/>
      <c r="G6" s="37"/>
      <c r="H6" s="270"/>
      <c r="I6" s="269"/>
      <c r="J6" s="270"/>
      <c r="K6" s="37"/>
      <c r="L6" s="269"/>
      <c r="M6" s="270"/>
      <c r="N6" s="37"/>
      <c r="O6" s="269"/>
      <c r="P6" s="270"/>
      <c r="Q6" s="37"/>
      <c r="R6" s="269"/>
      <c r="S6" s="270"/>
      <c r="T6" s="37"/>
      <c r="U6" s="269"/>
    </row>
    <row r="7" spans="1:22" ht="14.25" thickTop="1" thickBot="1" x14ac:dyDescent="0.25">
      <c r="C7" s="268"/>
      <c r="D7" s="31"/>
      <c r="E7" s="37"/>
      <c r="F7" s="37"/>
      <c r="G7" s="37"/>
      <c r="H7" s="31"/>
      <c r="I7" s="37"/>
      <c r="J7" s="31"/>
      <c r="K7" s="37"/>
      <c r="L7" s="37"/>
      <c r="M7" s="31"/>
      <c r="N7" s="37"/>
      <c r="O7" s="37"/>
      <c r="P7" s="31"/>
      <c r="Q7" s="37"/>
      <c r="R7" s="37"/>
      <c r="S7" s="31"/>
      <c r="T7" s="37"/>
      <c r="U7" s="37"/>
    </row>
    <row r="8" spans="1:22" ht="12" customHeight="1" thickTop="1" thickBot="1" x14ac:dyDescent="0.25">
      <c r="A8" s="410"/>
      <c r="B8" s="681"/>
      <c r="C8" s="411"/>
      <c r="D8" s="412"/>
      <c r="E8" s="413"/>
      <c r="F8" s="413"/>
      <c r="G8" s="413"/>
      <c r="H8" s="412"/>
      <c r="I8" s="413"/>
      <c r="J8" s="412"/>
      <c r="K8" s="413"/>
      <c r="L8" s="413"/>
      <c r="M8" s="412"/>
      <c r="N8" s="413"/>
      <c r="O8" s="413"/>
      <c r="P8" s="412"/>
      <c r="Q8" s="413"/>
      <c r="R8" s="413"/>
      <c r="S8" s="412"/>
      <c r="T8" s="413"/>
      <c r="U8" s="413"/>
      <c r="V8" s="412"/>
    </row>
    <row r="9" spans="1:22" ht="20.25" customHeight="1" thickTop="1" x14ac:dyDescent="0.2">
      <c r="A9" s="991" t="s">
        <v>125</v>
      </c>
      <c r="B9" s="996" t="s">
        <v>48</v>
      </c>
      <c r="C9" s="1000" t="s">
        <v>186</v>
      </c>
      <c r="D9" s="998" t="s">
        <v>141</v>
      </c>
      <c r="E9" s="979" t="s">
        <v>132</v>
      </c>
      <c r="F9" s="979" t="s">
        <v>153</v>
      </c>
      <c r="G9" s="979" t="s">
        <v>141</v>
      </c>
      <c r="H9" s="979" t="s">
        <v>132</v>
      </c>
      <c r="I9" s="979" t="s">
        <v>153</v>
      </c>
      <c r="J9" s="998" t="s">
        <v>141</v>
      </c>
      <c r="K9" s="979" t="s">
        <v>132</v>
      </c>
      <c r="L9" s="979" t="s">
        <v>153</v>
      </c>
      <c r="M9" s="979" t="s">
        <v>141</v>
      </c>
      <c r="N9" s="979" t="s">
        <v>132</v>
      </c>
      <c r="O9" s="979" t="s">
        <v>153</v>
      </c>
      <c r="P9" s="979" t="s">
        <v>141</v>
      </c>
      <c r="Q9" s="979" t="s">
        <v>132</v>
      </c>
      <c r="R9" s="979" t="s">
        <v>153</v>
      </c>
      <c r="S9" s="979" t="s">
        <v>141</v>
      </c>
      <c r="T9" s="979" t="s">
        <v>132</v>
      </c>
      <c r="U9" s="979" t="s">
        <v>153</v>
      </c>
      <c r="V9" s="979" t="s">
        <v>124</v>
      </c>
    </row>
    <row r="10" spans="1:22" ht="13.5" customHeight="1" thickBot="1" x14ac:dyDescent="0.25">
      <c r="A10" s="992"/>
      <c r="B10" s="997"/>
      <c r="C10" s="980"/>
      <c r="D10" s="999"/>
      <c r="E10" s="980"/>
      <c r="F10" s="980"/>
      <c r="G10" s="980"/>
      <c r="H10" s="980"/>
      <c r="I10" s="980"/>
      <c r="J10" s="999"/>
      <c r="K10" s="980"/>
      <c r="L10" s="980"/>
      <c r="M10" s="980"/>
      <c r="N10" s="980"/>
      <c r="O10" s="980"/>
      <c r="P10" s="980"/>
      <c r="Q10" s="980"/>
      <c r="R10" s="980"/>
      <c r="S10" s="980"/>
      <c r="T10" s="980"/>
      <c r="U10" s="980"/>
      <c r="V10" s="980"/>
    </row>
    <row r="11" spans="1:22" ht="13.5" thickTop="1" x14ac:dyDescent="0.2">
      <c r="A11" s="442"/>
      <c r="B11" s="682" t="s">
        <v>946</v>
      </c>
      <c r="C11" s="590"/>
      <c r="D11" s="403">
        <v>42689</v>
      </c>
      <c r="E11" s="401">
        <v>100</v>
      </c>
      <c r="F11" s="401" t="s">
        <v>405</v>
      </c>
      <c r="G11" s="402">
        <v>42690</v>
      </c>
      <c r="H11" s="401">
        <v>101</v>
      </c>
      <c r="I11" s="401" t="s">
        <v>405</v>
      </c>
      <c r="J11" s="403"/>
      <c r="K11" s="401"/>
      <c r="L11" s="401"/>
      <c r="M11" s="402"/>
      <c r="N11" s="401"/>
      <c r="O11" s="401"/>
      <c r="P11" s="401"/>
      <c r="Q11" s="401"/>
      <c r="R11" s="401"/>
      <c r="S11" s="401"/>
      <c r="T11" s="401"/>
      <c r="U11" s="401"/>
      <c r="V11" s="401">
        <f>SUM(E11,H11,K11,N11)</f>
        <v>201</v>
      </c>
    </row>
    <row r="12" spans="1:22" x14ac:dyDescent="0.2">
      <c r="A12" s="273"/>
      <c r="B12" s="683"/>
      <c r="C12" s="528"/>
      <c r="D12" s="404"/>
      <c r="E12" s="273"/>
      <c r="F12" s="273"/>
      <c r="G12" s="273"/>
      <c r="H12" s="273"/>
      <c r="I12" s="273"/>
      <c r="J12" s="404"/>
      <c r="K12" s="273"/>
      <c r="L12" s="273"/>
      <c r="M12" s="273"/>
      <c r="N12" s="273"/>
      <c r="O12" s="273"/>
      <c r="P12" s="273"/>
      <c r="Q12" s="273"/>
      <c r="R12" s="273"/>
      <c r="S12" s="273"/>
      <c r="T12" s="273"/>
      <c r="U12" s="273"/>
      <c r="V12" s="273">
        <f>SUM(E12,H12,K12,N12,Q12,T12)</f>
        <v>0</v>
      </c>
    </row>
    <row r="13" spans="1:22" x14ac:dyDescent="0.2">
      <c r="A13" s="273"/>
      <c r="B13" s="683"/>
      <c r="C13" s="528"/>
      <c r="D13" s="404"/>
      <c r="E13" s="273"/>
      <c r="F13" s="273"/>
      <c r="G13" s="273"/>
      <c r="H13" s="273"/>
      <c r="I13" s="273"/>
      <c r="J13" s="404"/>
      <c r="K13" s="273"/>
      <c r="L13" s="273"/>
      <c r="M13" s="273"/>
      <c r="N13" s="273"/>
      <c r="O13" s="273"/>
      <c r="P13" s="273"/>
      <c r="Q13" s="273"/>
      <c r="R13" s="273"/>
      <c r="S13" s="273"/>
      <c r="T13" s="273"/>
      <c r="U13" s="273"/>
      <c r="V13" s="273">
        <f>SUM(E13,H13,K13,N13,Q13,T13)</f>
        <v>0</v>
      </c>
    </row>
    <row r="14" spans="1:22" x14ac:dyDescent="0.2">
      <c r="A14" s="273"/>
      <c r="B14" s="683"/>
      <c r="C14" s="528"/>
      <c r="D14" s="404"/>
      <c r="E14" s="273"/>
      <c r="F14" s="273"/>
      <c r="G14" s="273"/>
      <c r="H14" s="273"/>
      <c r="I14" s="273"/>
      <c r="J14" s="404"/>
      <c r="K14" s="273"/>
      <c r="L14" s="273"/>
      <c r="M14" s="273"/>
      <c r="N14" s="273"/>
      <c r="O14" s="273"/>
      <c r="P14" s="273"/>
      <c r="Q14" s="273"/>
      <c r="R14" s="273"/>
      <c r="S14" s="273"/>
      <c r="T14" s="273"/>
      <c r="U14" s="273"/>
      <c r="V14" s="273">
        <f>SUM(E14,H14,K14,N14,Q14,T14)</f>
        <v>0</v>
      </c>
    </row>
    <row r="15" spans="1:22" x14ac:dyDescent="0.2">
      <c r="A15" s="273"/>
      <c r="B15" s="683"/>
      <c r="C15" s="528"/>
      <c r="D15" s="404"/>
      <c r="E15" s="273"/>
      <c r="F15" s="273"/>
      <c r="G15" s="273"/>
      <c r="H15" s="273"/>
      <c r="I15" s="273"/>
      <c r="J15" s="404"/>
      <c r="K15" s="273"/>
      <c r="L15" s="273"/>
      <c r="M15" s="273"/>
      <c r="N15" s="273"/>
      <c r="O15" s="273"/>
      <c r="P15" s="273"/>
      <c r="Q15" s="273"/>
      <c r="R15" s="273"/>
      <c r="S15" s="273"/>
      <c r="T15" s="273"/>
      <c r="U15" s="273"/>
      <c r="V15" s="273">
        <f>SUM(E15,H15,K15,N15,Q15,T15)</f>
        <v>0</v>
      </c>
    </row>
    <row r="16" spans="1:22" x14ac:dyDescent="0.2">
      <c r="A16" s="273"/>
      <c r="B16" s="683"/>
      <c r="C16" s="528"/>
      <c r="D16" s="404"/>
      <c r="E16" s="273"/>
      <c r="F16" s="273"/>
      <c r="G16" s="273"/>
      <c r="H16" s="273"/>
      <c r="I16" s="273"/>
      <c r="J16" s="404"/>
      <c r="K16" s="273"/>
      <c r="L16" s="273"/>
      <c r="M16" s="273"/>
      <c r="N16" s="273"/>
      <c r="O16" s="273"/>
      <c r="P16" s="273"/>
      <c r="Q16" s="273"/>
      <c r="R16" s="273"/>
      <c r="S16" s="273"/>
      <c r="T16" s="273"/>
      <c r="U16" s="273"/>
      <c r="V16" s="273">
        <f>SUM(E16,H16,K16,N16,Q16,T16)</f>
        <v>0</v>
      </c>
    </row>
    <row r="17" spans="1:22" x14ac:dyDescent="0.2">
      <c r="A17" s="273"/>
      <c r="B17" s="683"/>
      <c r="C17" s="528"/>
      <c r="D17" s="404"/>
      <c r="E17" s="273"/>
      <c r="F17" s="528"/>
      <c r="G17" s="273"/>
      <c r="H17" s="273"/>
      <c r="I17" s="273"/>
      <c r="J17" s="404"/>
      <c r="K17" s="273"/>
      <c r="L17" s="273"/>
      <c r="M17" s="273"/>
      <c r="N17" s="273"/>
      <c r="O17" s="273"/>
      <c r="P17" s="273"/>
      <c r="Q17" s="273"/>
      <c r="R17" s="273"/>
      <c r="S17" s="273"/>
      <c r="T17" s="273"/>
      <c r="U17" s="273"/>
      <c r="V17" s="273">
        <v>0</v>
      </c>
    </row>
    <row r="18" spans="1:22" x14ac:dyDescent="0.2">
      <c r="A18" s="273"/>
      <c r="B18" s="683"/>
      <c r="C18" s="528"/>
      <c r="D18" s="404"/>
      <c r="E18" s="273"/>
      <c r="F18" s="528"/>
      <c r="G18" s="273"/>
      <c r="H18" s="273"/>
      <c r="I18" s="273"/>
      <c r="J18" s="404"/>
      <c r="K18" s="273"/>
      <c r="L18" s="273"/>
      <c r="M18" s="273"/>
      <c r="N18" s="273"/>
      <c r="O18" s="273"/>
      <c r="P18" s="273"/>
      <c r="Q18" s="273"/>
      <c r="R18" s="273"/>
      <c r="S18" s="273"/>
      <c r="T18" s="273"/>
      <c r="U18" s="273"/>
      <c r="V18" s="273">
        <v>0</v>
      </c>
    </row>
    <row r="19" spans="1:22" x14ac:dyDescent="0.2">
      <c r="A19" s="273"/>
      <c r="B19" s="683"/>
      <c r="C19" s="528"/>
      <c r="D19" s="404"/>
      <c r="E19" s="273"/>
      <c r="F19" s="528"/>
      <c r="G19" s="273"/>
      <c r="H19" s="273"/>
      <c r="I19" s="273"/>
      <c r="J19" s="404"/>
      <c r="K19" s="273"/>
      <c r="L19" s="273"/>
      <c r="M19" s="273"/>
      <c r="N19" s="273"/>
      <c r="O19" s="273"/>
      <c r="P19" s="273"/>
      <c r="Q19" s="273"/>
      <c r="R19" s="273"/>
      <c r="S19" s="273"/>
      <c r="T19" s="273"/>
      <c r="U19" s="273"/>
      <c r="V19" s="273">
        <v>0</v>
      </c>
    </row>
    <row r="20" spans="1:22" ht="13.5" thickBot="1" x14ac:dyDescent="0.25">
      <c r="A20" s="372" t="s">
        <v>106</v>
      </c>
      <c r="B20" s="684"/>
      <c r="C20" s="400"/>
      <c r="D20" s="405"/>
      <c r="E20" s="400"/>
      <c r="F20" s="400"/>
      <c r="G20" s="400"/>
      <c r="H20" s="400"/>
      <c r="I20" s="400"/>
      <c r="J20" s="405"/>
      <c r="K20" s="400"/>
      <c r="L20" s="400"/>
      <c r="M20" s="400"/>
      <c r="N20" s="400"/>
      <c r="O20" s="400"/>
      <c r="P20" s="400"/>
      <c r="Q20" s="400"/>
      <c r="R20" s="400"/>
      <c r="S20" s="400"/>
      <c r="T20" s="400"/>
      <c r="U20" s="400"/>
      <c r="V20" s="400">
        <f>SUM(V11:V19)</f>
        <v>201</v>
      </c>
    </row>
    <row r="21" spans="1:22" ht="13.5" customHeight="1" thickTop="1" x14ac:dyDescent="0.2">
      <c r="A21" s="993" t="s">
        <v>126</v>
      </c>
      <c r="B21" s="996" t="s">
        <v>48</v>
      </c>
      <c r="C21" s="979" t="s">
        <v>152</v>
      </c>
      <c r="D21" s="998" t="s">
        <v>141</v>
      </c>
      <c r="E21" s="979" t="s">
        <v>132</v>
      </c>
      <c r="F21" s="979" t="s">
        <v>153</v>
      </c>
      <c r="G21" s="979" t="s">
        <v>141</v>
      </c>
      <c r="H21" s="979" t="s">
        <v>132</v>
      </c>
      <c r="I21" s="979" t="s">
        <v>153</v>
      </c>
      <c r="J21" s="998" t="s">
        <v>141</v>
      </c>
      <c r="K21" s="979" t="s">
        <v>132</v>
      </c>
      <c r="L21" s="979" t="s">
        <v>153</v>
      </c>
      <c r="M21" s="979" t="s">
        <v>141</v>
      </c>
      <c r="N21" s="979" t="s">
        <v>132</v>
      </c>
      <c r="O21" s="979" t="s">
        <v>153</v>
      </c>
      <c r="P21" s="979" t="s">
        <v>141</v>
      </c>
      <c r="Q21" s="979" t="s">
        <v>132</v>
      </c>
      <c r="R21" s="979" t="s">
        <v>153</v>
      </c>
      <c r="S21" s="979" t="s">
        <v>141</v>
      </c>
      <c r="T21" s="979" t="s">
        <v>132</v>
      </c>
      <c r="U21" s="979" t="s">
        <v>153</v>
      </c>
      <c r="V21" s="979" t="s">
        <v>124</v>
      </c>
    </row>
    <row r="22" spans="1:22" ht="20.25" customHeight="1" thickBot="1" x14ac:dyDescent="0.25">
      <c r="A22" s="982"/>
      <c r="B22" s="997"/>
      <c r="C22" s="980"/>
      <c r="D22" s="999"/>
      <c r="E22" s="980"/>
      <c r="F22" s="980"/>
      <c r="G22" s="980"/>
      <c r="H22" s="980"/>
      <c r="I22" s="980"/>
      <c r="J22" s="999"/>
      <c r="K22" s="980"/>
      <c r="L22" s="980"/>
      <c r="M22" s="980"/>
      <c r="N22" s="980"/>
      <c r="O22" s="980"/>
      <c r="P22" s="980"/>
      <c r="Q22" s="980"/>
      <c r="R22" s="980"/>
      <c r="S22" s="980"/>
      <c r="T22" s="980"/>
      <c r="U22" s="980"/>
      <c r="V22" s="980"/>
    </row>
    <row r="23" spans="1:22" ht="13.5" thickTop="1" x14ac:dyDescent="0.2">
      <c r="A23" s="528"/>
      <c r="B23" s="683" t="s">
        <v>425</v>
      </c>
      <c r="C23" s="528"/>
      <c r="D23" s="404">
        <v>42494</v>
      </c>
      <c r="E23" s="401">
        <v>10</v>
      </c>
      <c r="F23" s="401" t="s">
        <v>405</v>
      </c>
      <c r="G23" s="402">
        <v>42524</v>
      </c>
      <c r="H23" s="401">
        <v>98</v>
      </c>
      <c r="I23" s="401" t="s">
        <v>404</v>
      </c>
      <c r="J23" s="403"/>
      <c r="K23" s="401"/>
      <c r="L23" s="401"/>
      <c r="M23" s="402"/>
      <c r="N23" s="401"/>
      <c r="O23" s="401"/>
      <c r="P23" s="401"/>
      <c r="Q23" s="401"/>
      <c r="R23" s="401"/>
      <c r="S23" s="401"/>
      <c r="T23" s="401"/>
      <c r="U23" s="401"/>
      <c r="V23" s="401">
        <f>SUM(E23,H23,K23,N23,Q23,T23)</f>
        <v>108</v>
      </c>
    </row>
    <row r="24" spans="1:22" x14ac:dyDescent="0.2">
      <c r="A24" s="442"/>
      <c r="B24" s="683"/>
      <c r="C24" s="528"/>
      <c r="D24" s="404"/>
      <c r="E24" s="273"/>
      <c r="F24" s="273"/>
      <c r="G24" s="273"/>
      <c r="H24" s="273"/>
      <c r="I24" s="273"/>
      <c r="J24" s="404"/>
      <c r="K24" s="273"/>
      <c r="L24" s="273"/>
      <c r="M24" s="273"/>
      <c r="N24" s="273"/>
      <c r="O24" s="273"/>
      <c r="P24" s="273"/>
      <c r="Q24" s="273"/>
      <c r="R24" s="273"/>
      <c r="S24" s="273"/>
      <c r="T24" s="273"/>
      <c r="U24" s="273"/>
      <c r="V24" s="273">
        <v>0</v>
      </c>
    </row>
    <row r="25" spans="1:22" x14ac:dyDescent="0.2">
      <c r="A25" s="273"/>
      <c r="B25" s="683"/>
      <c r="C25" s="528"/>
      <c r="D25" s="404"/>
      <c r="E25" s="273"/>
      <c r="F25" s="273"/>
      <c r="G25" s="273"/>
      <c r="H25" s="273"/>
      <c r="I25" s="273"/>
      <c r="J25" s="404"/>
      <c r="K25" s="273"/>
      <c r="L25" s="273"/>
      <c r="M25" s="273"/>
      <c r="N25" s="273"/>
      <c r="O25" s="273"/>
      <c r="P25" s="273"/>
      <c r="Q25" s="273"/>
      <c r="R25" s="273"/>
      <c r="S25" s="273"/>
      <c r="T25" s="273"/>
      <c r="U25" s="273"/>
      <c r="V25" s="273">
        <v>0</v>
      </c>
    </row>
    <row r="26" spans="1:22" x14ac:dyDescent="0.2">
      <c r="A26" s="273"/>
      <c r="B26" s="683"/>
      <c r="C26" s="528"/>
      <c r="D26" s="404"/>
      <c r="E26" s="273"/>
      <c r="F26" s="528"/>
      <c r="G26" s="273"/>
      <c r="H26" s="273"/>
      <c r="I26" s="273"/>
      <c r="J26" s="404"/>
      <c r="K26" s="273"/>
      <c r="L26" s="273"/>
      <c r="M26" s="273"/>
      <c r="N26" s="273"/>
      <c r="O26" s="273"/>
      <c r="P26" s="273"/>
      <c r="Q26" s="273"/>
      <c r="R26" s="273"/>
      <c r="S26" s="273"/>
      <c r="T26" s="273"/>
      <c r="U26" s="273"/>
      <c r="V26" s="273">
        <v>0</v>
      </c>
    </row>
    <row r="27" spans="1:22" x14ac:dyDescent="0.2">
      <c r="A27" s="273"/>
      <c r="B27" s="683"/>
      <c r="C27" s="528"/>
      <c r="D27" s="404"/>
      <c r="E27" s="273"/>
      <c r="F27" s="273"/>
      <c r="G27" s="273"/>
      <c r="H27" s="273"/>
      <c r="I27" s="273"/>
      <c r="J27" s="404"/>
      <c r="K27" s="273"/>
      <c r="L27" s="273"/>
      <c r="M27" s="273"/>
      <c r="N27" s="273"/>
      <c r="O27" s="273"/>
      <c r="P27" s="273"/>
      <c r="Q27" s="273"/>
      <c r="R27" s="273"/>
      <c r="S27" s="273"/>
      <c r="T27" s="273"/>
      <c r="U27" s="273"/>
      <c r="V27" s="273">
        <v>0</v>
      </c>
    </row>
    <row r="28" spans="1:22" x14ac:dyDescent="0.2">
      <c r="A28" s="273"/>
      <c r="B28" s="683"/>
      <c r="C28" s="528"/>
      <c r="D28" s="404"/>
      <c r="E28" s="273"/>
      <c r="F28" s="528"/>
      <c r="G28" s="273"/>
      <c r="H28" s="273"/>
      <c r="I28" s="273"/>
      <c r="J28" s="404"/>
      <c r="K28" s="273"/>
      <c r="L28" s="273"/>
      <c r="M28" s="273"/>
      <c r="N28" s="273"/>
      <c r="O28" s="273"/>
      <c r="P28" s="273"/>
      <c r="Q28" s="273"/>
      <c r="R28" s="273"/>
      <c r="S28" s="273"/>
      <c r="T28" s="273"/>
      <c r="U28" s="273"/>
      <c r="V28" s="273">
        <v>0</v>
      </c>
    </row>
    <row r="29" spans="1:22" x14ac:dyDescent="0.2">
      <c r="A29" s="273"/>
      <c r="B29" s="683"/>
      <c r="C29" s="528"/>
      <c r="D29" s="404"/>
      <c r="E29" s="273"/>
      <c r="F29" s="528"/>
      <c r="G29" s="273"/>
      <c r="H29" s="273"/>
      <c r="I29" s="273"/>
      <c r="J29" s="404"/>
      <c r="K29" s="273"/>
      <c r="L29" s="273"/>
      <c r="M29" s="273"/>
      <c r="N29" s="273"/>
      <c r="O29" s="273"/>
      <c r="P29" s="273"/>
      <c r="Q29" s="273"/>
      <c r="R29" s="273"/>
      <c r="S29" s="273"/>
      <c r="T29" s="273"/>
      <c r="U29" s="273"/>
      <c r="V29" s="273">
        <v>0</v>
      </c>
    </row>
    <row r="30" spans="1:22" x14ac:dyDescent="0.2">
      <c r="A30" s="273"/>
      <c r="B30" s="683"/>
      <c r="C30" s="528"/>
      <c r="D30" s="404"/>
      <c r="E30" s="273"/>
      <c r="F30" s="528"/>
      <c r="G30" s="273"/>
      <c r="H30" s="273"/>
      <c r="I30" s="273"/>
      <c r="J30" s="404"/>
      <c r="K30" s="273"/>
      <c r="L30" s="273"/>
      <c r="M30" s="273"/>
      <c r="N30" s="273"/>
      <c r="O30" s="273"/>
      <c r="P30" s="273"/>
      <c r="Q30" s="273"/>
      <c r="R30" s="273"/>
      <c r="S30" s="273"/>
      <c r="T30" s="273"/>
      <c r="U30" s="273"/>
      <c r="V30" s="273">
        <v>0</v>
      </c>
    </row>
    <row r="31" spans="1:22" x14ac:dyDescent="0.2">
      <c r="A31" s="273"/>
      <c r="B31" s="683"/>
      <c r="C31" s="528"/>
      <c r="D31" s="404"/>
      <c r="E31" s="273"/>
      <c r="F31" s="273"/>
      <c r="G31" s="273"/>
      <c r="H31" s="273"/>
      <c r="I31" s="273"/>
      <c r="J31" s="404"/>
      <c r="K31" s="273"/>
      <c r="L31" s="273"/>
      <c r="M31" s="273"/>
      <c r="N31" s="273"/>
      <c r="O31" s="273"/>
      <c r="P31" s="273"/>
      <c r="Q31" s="273"/>
      <c r="R31" s="273"/>
      <c r="S31" s="273"/>
      <c r="T31" s="273"/>
      <c r="U31" s="273"/>
      <c r="V31" s="273">
        <v>0</v>
      </c>
    </row>
    <row r="32" spans="1:22" ht="13.5" thickBot="1" x14ac:dyDescent="0.25">
      <c r="A32" s="372" t="s">
        <v>106</v>
      </c>
      <c r="B32" s="684"/>
      <c r="C32" s="373"/>
      <c r="D32" s="406"/>
      <c r="E32" s="373"/>
      <c r="F32" s="373"/>
      <c r="G32" s="373"/>
      <c r="H32" s="373"/>
      <c r="I32" s="373"/>
      <c r="J32" s="406"/>
      <c r="K32" s="373"/>
      <c r="L32" s="373"/>
      <c r="M32" s="373"/>
      <c r="N32" s="373"/>
      <c r="O32" s="373"/>
      <c r="P32" s="373"/>
      <c r="Q32" s="373"/>
      <c r="R32" s="373"/>
      <c r="S32" s="373"/>
      <c r="T32" s="373"/>
      <c r="U32" s="373"/>
      <c r="V32" s="373">
        <f>SUM(V23:V31)</f>
        <v>108</v>
      </c>
    </row>
    <row r="33" spans="1:22" ht="13.5" customHeight="1" thickTop="1" x14ac:dyDescent="0.2">
      <c r="A33" s="981" t="s">
        <v>127</v>
      </c>
      <c r="B33" s="996" t="s">
        <v>48</v>
      </c>
      <c r="C33" s="979" t="s">
        <v>152</v>
      </c>
      <c r="D33" s="998" t="s">
        <v>141</v>
      </c>
      <c r="E33" s="979" t="s">
        <v>132</v>
      </c>
      <c r="F33" s="979" t="s">
        <v>153</v>
      </c>
      <c r="G33" s="979" t="s">
        <v>141</v>
      </c>
      <c r="H33" s="979" t="s">
        <v>132</v>
      </c>
      <c r="I33" s="979" t="s">
        <v>153</v>
      </c>
      <c r="J33" s="998" t="s">
        <v>141</v>
      </c>
      <c r="K33" s="979" t="s">
        <v>132</v>
      </c>
      <c r="L33" s="979" t="s">
        <v>153</v>
      </c>
      <c r="M33" s="979" t="s">
        <v>141</v>
      </c>
      <c r="N33" s="979" t="s">
        <v>132</v>
      </c>
      <c r="O33" s="979" t="s">
        <v>153</v>
      </c>
      <c r="P33" s="979" t="s">
        <v>141</v>
      </c>
      <c r="Q33" s="979" t="s">
        <v>132</v>
      </c>
      <c r="R33" s="979" t="s">
        <v>153</v>
      </c>
      <c r="S33" s="979" t="s">
        <v>141</v>
      </c>
      <c r="T33" s="979" t="s">
        <v>132</v>
      </c>
      <c r="U33" s="979" t="s">
        <v>153</v>
      </c>
      <c r="V33" s="979" t="s">
        <v>124</v>
      </c>
    </row>
    <row r="34" spans="1:22" ht="20.25" customHeight="1" thickBot="1" x14ac:dyDescent="0.25">
      <c r="A34" s="982"/>
      <c r="B34" s="997"/>
      <c r="C34" s="980"/>
      <c r="D34" s="999"/>
      <c r="E34" s="980"/>
      <c r="F34" s="980"/>
      <c r="G34" s="980"/>
      <c r="H34" s="980"/>
      <c r="I34" s="980"/>
      <c r="J34" s="999"/>
      <c r="K34" s="980"/>
      <c r="L34" s="980"/>
      <c r="M34" s="980"/>
      <c r="N34" s="980"/>
      <c r="O34" s="980"/>
      <c r="P34" s="980"/>
      <c r="Q34" s="980"/>
      <c r="R34" s="980"/>
      <c r="S34" s="980"/>
      <c r="T34" s="980"/>
      <c r="U34" s="980"/>
      <c r="V34" s="980"/>
    </row>
    <row r="35" spans="1:22" ht="13.5" thickTop="1" x14ac:dyDescent="0.2">
      <c r="A35" s="273"/>
      <c r="B35" s="685" t="s">
        <v>902</v>
      </c>
      <c r="C35" s="273"/>
      <c r="D35" s="404">
        <v>42629</v>
      </c>
      <c r="E35" s="273">
        <v>3</v>
      </c>
      <c r="F35" s="273"/>
      <c r="G35" s="273"/>
      <c r="H35" s="273"/>
      <c r="I35" s="273"/>
      <c r="J35" s="404"/>
      <c r="K35" s="273"/>
      <c r="L35" s="273"/>
      <c r="M35" s="273"/>
      <c r="N35" s="273"/>
      <c r="O35" s="273"/>
      <c r="P35" s="273"/>
      <c r="Q35" s="273"/>
      <c r="R35" s="273"/>
      <c r="S35" s="273"/>
      <c r="T35" s="273"/>
      <c r="U35" s="273"/>
      <c r="V35" s="273">
        <f t="shared" ref="V35:V40" si="0">SUM(E35,H35,K35,N35,Q35,T35)</f>
        <v>3</v>
      </c>
    </row>
    <row r="36" spans="1:22" x14ac:dyDescent="0.2">
      <c r="A36" s="273"/>
      <c r="B36" s="683"/>
      <c r="C36" s="273"/>
      <c r="D36" s="404"/>
      <c r="E36" s="273"/>
      <c r="F36" s="273"/>
      <c r="G36" s="273"/>
      <c r="H36" s="273"/>
      <c r="I36" s="273"/>
      <c r="J36" s="404"/>
      <c r="K36" s="273"/>
      <c r="L36" s="273"/>
      <c r="M36" s="273"/>
      <c r="N36" s="273"/>
      <c r="O36" s="273"/>
      <c r="P36" s="273"/>
      <c r="Q36" s="273"/>
      <c r="R36" s="273"/>
      <c r="S36" s="273"/>
      <c r="T36" s="273"/>
      <c r="U36" s="273"/>
      <c r="V36" s="273">
        <f t="shared" si="0"/>
        <v>0</v>
      </c>
    </row>
    <row r="37" spans="1:22" x14ac:dyDescent="0.2">
      <c r="A37" s="273"/>
      <c r="B37" s="683"/>
      <c r="C37" s="273"/>
      <c r="D37" s="404"/>
      <c r="E37" s="273"/>
      <c r="F37" s="273"/>
      <c r="G37" s="273"/>
      <c r="H37" s="273"/>
      <c r="I37" s="273"/>
      <c r="J37" s="404"/>
      <c r="K37" s="273"/>
      <c r="L37" s="273"/>
      <c r="M37" s="273"/>
      <c r="N37" s="273"/>
      <c r="O37" s="273"/>
      <c r="P37" s="273"/>
      <c r="Q37" s="273"/>
      <c r="R37" s="273"/>
      <c r="S37" s="273"/>
      <c r="T37" s="273"/>
      <c r="U37" s="273"/>
      <c r="V37" s="273">
        <f t="shared" si="0"/>
        <v>0</v>
      </c>
    </row>
    <row r="38" spans="1:22" x14ac:dyDescent="0.2">
      <c r="A38" s="273"/>
      <c r="B38" s="683"/>
      <c r="C38" s="273"/>
      <c r="D38" s="404"/>
      <c r="E38" s="273"/>
      <c r="F38" s="273"/>
      <c r="G38" s="273"/>
      <c r="H38" s="273"/>
      <c r="I38" s="273"/>
      <c r="J38" s="404"/>
      <c r="K38" s="273"/>
      <c r="L38" s="273"/>
      <c r="M38" s="273"/>
      <c r="N38" s="273"/>
      <c r="O38" s="273"/>
      <c r="P38" s="273"/>
      <c r="Q38" s="273"/>
      <c r="R38" s="273"/>
      <c r="S38" s="273"/>
      <c r="T38" s="273"/>
      <c r="U38" s="273"/>
      <c r="V38" s="273">
        <f t="shared" si="0"/>
        <v>0</v>
      </c>
    </row>
    <row r="39" spans="1:22" x14ac:dyDescent="0.2">
      <c r="A39" s="273"/>
      <c r="B39" s="683"/>
      <c r="C39" s="273"/>
      <c r="D39" s="404"/>
      <c r="E39" s="273"/>
      <c r="F39" s="273"/>
      <c r="G39" s="273"/>
      <c r="H39" s="273"/>
      <c r="I39" s="273"/>
      <c r="J39" s="404"/>
      <c r="K39" s="273"/>
      <c r="L39" s="273"/>
      <c r="M39" s="273"/>
      <c r="N39" s="273"/>
      <c r="O39" s="273"/>
      <c r="P39" s="273"/>
      <c r="Q39" s="273"/>
      <c r="R39" s="273"/>
      <c r="S39" s="273"/>
      <c r="T39" s="273"/>
      <c r="U39" s="273"/>
      <c r="V39" s="273">
        <f t="shared" si="0"/>
        <v>0</v>
      </c>
    </row>
    <row r="40" spans="1:22" x14ac:dyDescent="0.2">
      <c r="A40" s="273"/>
      <c r="B40" s="683"/>
      <c r="C40" s="273"/>
      <c r="D40" s="404"/>
      <c r="E40" s="273"/>
      <c r="F40" s="273"/>
      <c r="G40" s="273"/>
      <c r="H40" s="273"/>
      <c r="I40" s="273"/>
      <c r="J40" s="404"/>
      <c r="K40" s="273"/>
      <c r="L40" s="273"/>
      <c r="M40" s="273"/>
      <c r="N40" s="273"/>
      <c r="O40" s="273"/>
      <c r="P40" s="273"/>
      <c r="Q40" s="273"/>
      <c r="R40" s="273"/>
      <c r="S40" s="273"/>
      <c r="T40" s="273"/>
      <c r="U40" s="273"/>
      <c r="V40" s="273">
        <f t="shared" si="0"/>
        <v>0</v>
      </c>
    </row>
    <row r="41" spans="1:22" ht="13.5" thickBot="1" x14ac:dyDescent="0.25">
      <c r="A41" s="372" t="s">
        <v>106</v>
      </c>
      <c r="B41" s="684"/>
      <c r="C41" s="373"/>
      <c r="D41" s="406"/>
      <c r="E41" s="373"/>
      <c r="F41" s="373"/>
      <c r="G41" s="373"/>
      <c r="H41" s="373"/>
      <c r="I41" s="373"/>
      <c r="J41" s="406"/>
      <c r="K41" s="373"/>
      <c r="L41" s="373"/>
      <c r="M41" s="373"/>
      <c r="N41" s="373"/>
      <c r="O41" s="373"/>
      <c r="P41" s="373"/>
      <c r="Q41" s="373"/>
      <c r="R41" s="373"/>
      <c r="S41" s="373"/>
      <c r="T41" s="373"/>
      <c r="U41" s="373"/>
      <c r="V41" s="373">
        <f>SUM(V35:V40)</f>
        <v>3</v>
      </c>
    </row>
    <row r="42" spans="1:22" ht="13.5" customHeight="1" thickTop="1" x14ac:dyDescent="0.2">
      <c r="A42" s="981" t="s">
        <v>128</v>
      </c>
      <c r="B42" s="996" t="s">
        <v>48</v>
      </c>
      <c r="C42" s="979" t="s">
        <v>152</v>
      </c>
      <c r="D42" s="998" t="s">
        <v>141</v>
      </c>
      <c r="E42" s="979" t="s">
        <v>132</v>
      </c>
      <c r="F42" s="979" t="s">
        <v>153</v>
      </c>
      <c r="G42" s="979" t="s">
        <v>141</v>
      </c>
      <c r="H42" s="979" t="s">
        <v>132</v>
      </c>
      <c r="I42" s="979" t="s">
        <v>153</v>
      </c>
      <c r="J42" s="998" t="s">
        <v>141</v>
      </c>
      <c r="K42" s="979" t="s">
        <v>132</v>
      </c>
      <c r="L42" s="979" t="s">
        <v>153</v>
      </c>
      <c r="M42" s="979" t="s">
        <v>141</v>
      </c>
      <c r="N42" s="979" t="s">
        <v>132</v>
      </c>
      <c r="O42" s="979" t="s">
        <v>153</v>
      </c>
      <c r="P42" s="979" t="s">
        <v>141</v>
      </c>
      <c r="Q42" s="979" t="s">
        <v>132</v>
      </c>
      <c r="R42" s="979" t="s">
        <v>153</v>
      </c>
      <c r="S42" s="979" t="s">
        <v>141</v>
      </c>
      <c r="T42" s="979" t="s">
        <v>132</v>
      </c>
      <c r="U42" s="979" t="s">
        <v>153</v>
      </c>
      <c r="V42" s="979" t="s">
        <v>124</v>
      </c>
    </row>
    <row r="43" spans="1:22" ht="20.25" customHeight="1" thickBot="1" x14ac:dyDescent="0.25">
      <c r="A43" s="982"/>
      <c r="B43" s="997"/>
      <c r="C43" s="980"/>
      <c r="D43" s="999"/>
      <c r="E43" s="980"/>
      <c r="F43" s="980"/>
      <c r="G43" s="980"/>
      <c r="H43" s="980"/>
      <c r="I43" s="980"/>
      <c r="J43" s="999"/>
      <c r="K43" s="980"/>
      <c r="L43" s="980"/>
      <c r="M43" s="980"/>
      <c r="N43" s="980"/>
      <c r="O43" s="980"/>
      <c r="P43" s="980"/>
      <c r="Q43" s="980"/>
      <c r="R43" s="980"/>
      <c r="S43" s="980"/>
      <c r="T43" s="980"/>
      <c r="U43" s="980"/>
      <c r="V43" s="980"/>
    </row>
    <row r="44" spans="1:22" ht="13.5" thickTop="1" x14ac:dyDescent="0.2">
      <c r="A44" s="589"/>
      <c r="B44" s="683" t="s">
        <v>901</v>
      </c>
      <c r="C44" s="528"/>
      <c r="D44" s="404">
        <v>42478</v>
      </c>
      <c r="E44" s="273">
        <v>109</v>
      </c>
      <c r="F44" s="273" t="s">
        <v>405</v>
      </c>
      <c r="G44" s="404">
        <v>42481</v>
      </c>
      <c r="H44" s="273">
        <v>90</v>
      </c>
      <c r="I44" s="273" t="s">
        <v>405</v>
      </c>
      <c r="J44" s="404"/>
      <c r="K44" s="273"/>
      <c r="L44" s="273"/>
      <c r="M44" s="273"/>
      <c r="N44" s="273"/>
      <c r="O44" s="273"/>
      <c r="P44" s="273"/>
      <c r="Q44" s="273"/>
      <c r="R44" s="273"/>
      <c r="S44" s="273"/>
      <c r="T44" s="273"/>
      <c r="U44" s="273"/>
      <c r="V44" s="273">
        <f t="shared" ref="V44:V50" si="1">SUM(E44,H44,K44,N44,Q44,T44)</f>
        <v>199</v>
      </c>
    </row>
    <row r="45" spans="1:22" x14ac:dyDescent="0.2">
      <c r="A45" s="589"/>
      <c r="B45" s="714" t="s">
        <v>920</v>
      </c>
      <c r="C45" s="528">
        <v>88</v>
      </c>
      <c r="D45" s="404">
        <v>42666</v>
      </c>
      <c r="E45" s="273">
        <v>0.5</v>
      </c>
      <c r="F45" s="273" t="s">
        <v>405</v>
      </c>
      <c r="G45" s="404"/>
      <c r="H45" s="273"/>
      <c r="I45" s="273"/>
      <c r="J45" s="404"/>
      <c r="K45" s="273"/>
      <c r="L45" s="273"/>
      <c r="M45" s="273"/>
      <c r="N45" s="273"/>
      <c r="O45" s="273"/>
      <c r="P45" s="273"/>
      <c r="Q45" s="273"/>
      <c r="R45" s="273"/>
      <c r="S45" s="273"/>
      <c r="T45" s="273"/>
      <c r="U45" s="273"/>
      <c r="V45" s="273">
        <f t="shared" si="1"/>
        <v>0.5</v>
      </c>
    </row>
    <row r="46" spans="1:22" x14ac:dyDescent="0.2">
      <c r="A46" s="589"/>
      <c r="B46" s="685" t="s">
        <v>903</v>
      </c>
      <c r="C46" s="528"/>
      <c r="D46" s="689" t="s">
        <v>958</v>
      </c>
      <c r="E46" s="273">
        <v>17.25</v>
      </c>
      <c r="F46" s="273" t="s">
        <v>405</v>
      </c>
      <c r="G46" s="689" t="s">
        <v>959</v>
      </c>
      <c r="H46" s="273">
        <v>1.35</v>
      </c>
      <c r="I46" s="273" t="s">
        <v>405</v>
      </c>
      <c r="J46" s="404"/>
      <c r="K46" s="273"/>
      <c r="L46" s="273"/>
      <c r="M46" s="273"/>
      <c r="N46" s="273"/>
      <c r="O46" s="273"/>
      <c r="P46" s="273"/>
      <c r="Q46" s="273"/>
      <c r="R46" s="273"/>
      <c r="S46" s="273"/>
      <c r="T46" s="273"/>
      <c r="U46" s="273"/>
      <c r="V46" s="273">
        <f t="shared" si="1"/>
        <v>18.600000000000001</v>
      </c>
    </row>
    <row r="47" spans="1:22" x14ac:dyDescent="0.2">
      <c r="A47" s="273"/>
      <c r="B47" s="683"/>
      <c r="C47" s="528"/>
      <c r="D47" s="404"/>
      <c r="E47" s="273"/>
      <c r="F47" s="273"/>
      <c r="G47" s="404"/>
      <c r="H47" s="273"/>
      <c r="I47" s="273"/>
      <c r="J47" s="404"/>
      <c r="K47" s="273"/>
      <c r="L47" s="273"/>
      <c r="M47" s="273"/>
      <c r="N47" s="273"/>
      <c r="O47" s="273"/>
      <c r="P47" s="273"/>
      <c r="Q47" s="273"/>
      <c r="R47" s="273"/>
      <c r="S47" s="273"/>
      <c r="T47" s="273"/>
      <c r="U47" s="273"/>
      <c r="V47" s="273">
        <f t="shared" si="1"/>
        <v>0</v>
      </c>
    </row>
    <row r="48" spans="1:22" x14ac:dyDescent="0.2">
      <c r="A48" s="273"/>
      <c r="B48" s="683"/>
      <c r="C48" s="273"/>
      <c r="D48" s="404"/>
      <c r="E48" s="273"/>
      <c r="F48" s="273"/>
      <c r="G48" s="404"/>
      <c r="H48" s="273"/>
      <c r="I48" s="273"/>
      <c r="J48" s="404"/>
      <c r="K48" s="273"/>
      <c r="L48" s="273"/>
      <c r="M48" s="273"/>
      <c r="N48" s="273"/>
      <c r="O48" s="273"/>
      <c r="P48" s="273"/>
      <c r="Q48" s="273"/>
      <c r="R48" s="273"/>
      <c r="S48" s="273"/>
      <c r="T48" s="273"/>
      <c r="U48" s="273"/>
      <c r="V48" s="273">
        <f t="shared" si="1"/>
        <v>0</v>
      </c>
    </row>
    <row r="49" spans="1:22" x14ac:dyDescent="0.2">
      <c r="A49" s="273"/>
      <c r="B49" s="683"/>
      <c r="C49" s="273"/>
      <c r="D49" s="404"/>
      <c r="E49" s="273"/>
      <c r="F49" s="273"/>
      <c r="G49" s="404"/>
      <c r="H49" s="273"/>
      <c r="I49" s="273"/>
      <c r="J49" s="404"/>
      <c r="K49" s="273"/>
      <c r="L49" s="273"/>
      <c r="M49" s="273"/>
      <c r="N49" s="273"/>
      <c r="O49" s="273"/>
      <c r="P49" s="273"/>
      <c r="Q49" s="273"/>
      <c r="R49" s="273"/>
      <c r="S49" s="273"/>
      <c r="T49" s="273"/>
      <c r="U49" s="273"/>
      <c r="V49" s="273">
        <f t="shared" si="1"/>
        <v>0</v>
      </c>
    </row>
    <row r="50" spans="1:22" x14ac:dyDescent="0.2">
      <c r="A50" s="273"/>
      <c r="B50" s="683"/>
      <c r="C50" s="273"/>
      <c r="D50" s="404"/>
      <c r="E50" s="273"/>
      <c r="F50" s="273"/>
      <c r="G50" s="404"/>
      <c r="H50" s="273"/>
      <c r="I50" s="273"/>
      <c r="J50" s="404"/>
      <c r="K50" s="273"/>
      <c r="L50" s="273"/>
      <c r="M50" s="273"/>
      <c r="N50" s="273"/>
      <c r="O50" s="273"/>
      <c r="P50" s="273"/>
      <c r="Q50" s="273"/>
      <c r="R50" s="273"/>
      <c r="S50" s="273"/>
      <c r="T50" s="273"/>
      <c r="U50" s="273"/>
      <c r="V50" s="273">
        <f t="shared" si="1"/>
        <v>0</v>
      </c>
    </row>
    <row r="51" spans="1:22" ht="13.5" thickBot="1" x14ac:dyDescent="0.25">
      <c r="A51" s="372" t="s">
        <v>106</v>
      </c>
      <c r="B51" s="684"/>
      <c r="C51" s="373"/>
      <c r="D51" s="406"/>
      <c r="E51" s="373"/>
      <c r="F51" s="373"/>
      <c r="G51" s="373"/>
      <c r="H51" s="373"/>
      <c r="I51" s="373"/>
      <c r="J51" s="406"/>
      <c r="K51" s="373"/>
      <c r="L51" s="373"/>
      <c r="M51" s="373"/>
      <c r="N51" s="373"/>
      <c r="O51" s="373"/>
      <c r="P51" s="373"/>
      <c r="Q51" s="373"/>
      <c r="R51" s="373"/>
      <c r="S51" s="373"/>
      <c r="T51" s="373"/>
      <c r="U51" s="373"/>
      <c r="V51" s="373">
        <f>SUM(V44:V50)</f>
        <v>218.1</v>
      </c>
    </row>
    <row r="52" spans="1:22" ht="13.5" customHeight="1" thickTop="1" x14ac:dyDescent="0.2">
      <c r="A52" s="981" t="s">
        <v>129</v>
      </c>
      <c r="B52" s="996" t="s">
        <v>48</v>
      </c>
      <c r="C52" s="979" t="s">
        <v>152</v>
      </c>
      <c r="D52" s="998" t="s">
        <v>141</v>
      </c>
      <c r="E52" s="979" t="s">
        <v>132</v>
      </c>
      <c r="F52" s="979" t="s">
        <v>153</v>
      </c>
      <c r="G52" s="979" t="s">
        <v>141</v>
      </c>
      <c r="H52" s="979" t="s">
        <v>132</v>
      </c>
      <c r="I52" s="979" t="s">
        <v>153</v>
      </c>
      <c r="J52" s="998" t="s">
        <v>141</v>
      </c>
      <c r="K52" s="979" t="s">
        <v>132</v>
      </c>
      <c r="L52" s="979" t="s">
        <v>153</v>
      </c>
      <c r="M52" s="979" t="s">
        <v>141</v>
      </c>
      <c r="N52" s="979" t="s">
        <v>132</v>
      </c>
      <c r="O52" s="979" t="s">
        <v>153</v>
      </c>
      <c r="P52" s="979" t="s">
        <v>141</v>
      </c>
      <c r="Q52" s="979" t="s">
        <v>132</v>
      </c>
      <c r="R52" s="979" t="s">
        <v>153</v>
      </c>
      <c r="S52" s="979" t="s">
        <v>141</v>
      </c>
      <c r="T52" s="979" t="s">
        <v>132</v>
      </c>
      <c r="U52" s="979" t="s">
        <v>153</v>
      </c>
      <c r="V52" s="979" t="s">
        <v>124</v>
      </c>
    </row>
    <row r="53" spans="1:22" ht="20.25" customHeight="1" thickBot="1" x14ac:dyDescent="0.25">
      <c r="A53" s="982"/>
      <c r="B53" s="997"/>
      <c r="C53" s="980"/>
      <c r="D53" s="999"/>
      <c r="E53" s="980"/>
      <c r="F53" s="980"/>
      <c r="G53" s="980"/>
      <c r="H53" s="980"/>
      <c r="I53" s="980"/>
      <c r="J53" s="999"/>
      <c r="K53" s="980"/>
      <c r="L53" s="980"/>
      <c r="M53" s="980"/>
      <c r="N53" s="980"/>
      <c r="O53" s="980"/>
      <c r="P53" s="980"/>
      <c r="Q53" s="980"/>
      <c r="R53" s="980"/>
      <c r="S53" s="980"/>
      <c r="T53" s="980"/>
      <c r="U53" s="980"/>
      <c r="V53" s="980"/>
    </row>
    <row r="54" spans="1:22" ht="13.5" thickTop="1" x14ac:dyDescent="0.2"/>
    <row r="55" spans="1:22" x14ac:dyDescent="0.2">
      <c r="A55" s="273"/>
      <c r="B55" s="683"/>
      <c r="C55" s="273"/>
      <c r="D55" s="404"/>
      <c r="E55" s="273"/>
      <c r="F55" s="273"/>
      <c r="G55" s="273"/>
      <c r="H55" s="273"/>
      <c r="I55" s="273"/>
      <c r="J55" s="404"/>
      <c r="K55" s="273"/>
      <c r="L55" s="273"/>
      <c r="M55" s="273"/>
      <c r="N55" s="273"/>
      <c r="O55" s="273"/>
      <c r="P55" s="273"/>
      <c r="Q55" s="273"/>
      <c r="R55" s="273"/>
      <c r="S55" s="273"/>
      <c r="T55" s="273"/>
      <c r="U55" s="273"/>
      <c r="V55" s="273">
        <f t="shared" ref="V55:V60" si="2">SUM(E55,H55,K55,N55,Q55,T55)</f>
        <v>0</v>
      </c>
    </row>
    <row r="56" spans="1:22" x14ac:dyDescent="0.2">
      <c r="A56" s="273"/>
      <c r="B56" s="683"/>
      <c r="C56" s="273"/>
      <c r="D56" s="404"/>
      <c r="E56" s="273"/>
      <c r="F56" s="273"/>
      <c r="G56" s="273"/>
      <c r="H56" s="273"/>
      <c r="I56" s="273"/>
      <c r="J56" s="404"/>
      <c r="K56" s="273"/>
      <c r="L56" s="273"/>
      <c r="M56" s="273"/>
      <c r="N56" s="273"/>
      <c r="O56" s="273"/>
      <c r="P56" s="273"/>
      <c r="Q56" s="273"/>
      <c r="R56" s="273"/>
      <c r="S56" s="273"/>
      <c r="T56" s="273"/>
      <c r="U56" s="273"/>
      <c r="V56" s="273">
        <f t="shared" si="2"/>
        <v>0</v>
      </c>
    </row>
    <row r="57" spans="1:22" x14ac:dyDescent="0.2">
      <c r="A57" s="273"/>
      <c r="B57" s="683"/>
      <c r="C57" s="273"/>
      <c r="D57" s="404"/>
      <c r="E57" s="273"/>
      <c r="F57" s="273"/>
      <c r="G57" s="273"/>
      <c r="H57" s="273"/>
      <c r="I57" s="273"/>
      <c r="J57" s="404"/>
      <c r="K57" s="273"/>
      <c r="L57" s="273"/>
      <c r="M57" s="273"/>
      <c r="N57" s="273"/>
      <c r="O57" s="273"/>
      <c r="P57" s="273"/>
      <c r="Q57" s="273"/>
      <c r="R57" s="273"/>
      <c r="S57" s="273"/>
      <c r="T57" s="273"/>
      <c r="U57" s="273"/>
      <c r="V57" s="273">
        <f t="shared" si="2"/>
        <v>0</v>
      </c>
    </row>
    <row r="58" spans="1:22" x14ac:dyDescent="0.2">
      <c r="A58" s="273"/>
      <c r="B58" s="683"/>
      <c r="C58" s="273"/>
      <c r="D58" s="404"/>
      <c r="E58" s="273"/>
      <c r="F58" s="273"/>
      <c r="G58" s="273"/>
      <c r="H58" s="273"/>
      <c r="I58" s="273"/>
      <c r="J58" s="404"/>
      <c r="K58" s="273"/>
      <c r="L58" s="273"/>
      <c r="M58" s="273"/>
      <c r="N58" s="273"/>
      <c r="O58" s="273"/>
      <c r="P58" s="273"/>
      <c r="Q58" s="273"/>
      <c r="R58" s="273"/>
      <c r="S58" s="273"/>
      <c r="T58" s="273"/>
      <c r="U58" s="273"/>
      <c r="V58" s="273">
        <f t="shared" si="2"/>
        <v>0</v>
      </c>
    </row>
    <row r="59" spans="1:22" x14ac:dyDescent="0.2">
      <c r="A59" s="273"/>
      <c r="B59" s="683"/>
      <c r="C59" s="273"/>
      <c r="D59" s="404"/>
      <c r="E59" s="273"/>
      <c r="F59" s="273"/>
      <c r="G59" s="273"/>
      <c r="H59" s="273"/>
      <c r="I59" s="273"/>
      <c r="J59" s="404"/>
      <c r="K59" s="273"/>
      <c r="L59" s="273"/>
      <c r="M59" s="273"/>
      <c r="N59" s="273"/>
      <c r="O59" s="273"/>
      <c r="P59" s="273"/>
      <c r="Q59" s="273"/>
      <c r="R59" s="273"/>
      <c r="S59" s="273"/>
      <c r="T59" s="273"/>
      <c r="U59" s="273"/>
      <c r="V59" s="273">
        <f t="shared" si="2"/>
        <v>0</v>
      </c>
    </row>
    <row r="60" spans="1:22" x14ac:dyDescent="0.2">
      <c r="A60" s="273"/>
      <c r="B60" s="683"/>
      <c r="C60" s="273"/>
      <c r="D60" s="404"/>
      <c r="E60" s="273"/>
      <c r="F60" s="273"/>
      <c r="G60" s="273"/>
      <c r="H60" s="273"/>
      <c r="I60" s="273"/>
      <c r="J60" s="404"/>
      <c r="K60" s="273"/>
      <c r="L60" s="273"/>
      <c r="M60" s="273"/>
      <c r="N60" s="273"/>
      <c r="O60" s="273"/>
      <c r="P60" s="273"/>
      <c r="Q60" s="273"/>
      <c r="R60" s="273"/>
      <c r="S60" s="273"/>
      <c r="T60" s="273"/>
      <c r="U60" s="273"/>
      <c r="V60" s="273">
        <f t="shared" si="2"/>
        <v>0</v>
      </c>
    </row>
    <row r="61" spans="1:22" ht="14.25" customHeight="1" thickBot="1" x14ac:dyDescent="0.25">
      <c r="A61" s="372" t="s">
        <v>106</v>
      </c>
      <c r="B61" s="684"/>
      <c r="C61" s="373"/>
      <c r="D61" s="406"/>
      <c r="E61" s="373"/>
      <c r="F61" s="373"/>
      <c r="G61" s="373"/>
      <c r="H61" s="373"/>
      <c r="I61" s="373"/>
      <c r="J61" s="406"/>
      <c r="K61" s="373"/>
      <c r="L61" s="373"/>
      <c r="M61" s="373"/>
      <c r="N61" s="373"/>
      <c r="O61" s="373"/>
      <c r="P61" s="373"/>
      <c r="Q61" s="373"/>
      <c r="R61" s="373"/>
      <c r="S61" s="373"/>
      <c r="T61" s="373"/>
      <c r="U61" s="373"/>
      <c r="V61" s="373">
        <f>SUM(V54:V60)</f>
        <v>0</v>
      </c>
    </row>
    <row r="62" spans="1:22" ht="13.5" customHeight="1" thickTop="1" x14ac:dyDescent="0.2">
      <c r="A62" s="981" t="s">
        <v>130</v>
      </c>
      <c r="B62" s="996" t="s">
        <v>48</v>
      </c>
      <c r="C62" s="979" t="s">
        <v>152</v>
      </c>
      <c r="D62" s="998" t="s">
        <v>141</v>
      </c>
      <c r="E62" s="979" t="s">
        <v>132</v>
      </c>
      <c r="F62" s="979" t="s">
        <v>153</v>
      </c>
      <c r="G62" s="979" t="s">
        <v>141</v>
      </c>
      <c r="H62" s="979" t="s">
        <v>132</v>
      </c>
      <c r="I62" s="979" t="s">
        <v>153</v>
      </c>
      <c r="J62" s="998" t="s">
        <v>141</v>
      </c>
      <c r="K62" s="979" t="s">
        <v>132</v>
      </c>
      <c r="L62" s="979" t="s">
        <v>153</v>
      </c>
      <c r="M62" s="979" t="s">
        <v>141</v>
      </c>
      <c r="N62" s="979" t="s">
        <v>132</v>
      </c>
      <c r="O62" s="979" t="s">
        <v>153</v>
      </c>
      <c r="P62" s="979" t="s">
        <v>141</v>
      </c>
      <c r="Q62" s="979" t="s">
        <v>132</v>
      </c>
      <c r="R62" s="979" t="s">
        <v>153</v>
      </c>
      <c r="S62" s="979" t="s">
        <v>141</v>
      </c>
      <c r="T62" s="979" t="s">
        <v>132</v>
      </c>
      <c r="U62" s="979" t="s">
        <v>153</v>
      </c>
      <c r="V62" s="979" t="s">
        <v>124</v>
      </c>
    </row>
    <row r="63" spans="1:22" ht="20.25" customHeight="1" thickBot="1" x14ac:dyDescent="0.25">
      <c r="A63" s="982"/>
      <c r="B63" s="997"/>
      <c r="C63" s="980"/>
      <c r="D63" s="999"/>
      <c r="E63" s="980"/>
      <c r="F63" s="980"/>
      <c r="G63" s="980"/>
      <c r="H63" s="980"/>
      <c r="I63" s="980"/>
      <c r="J63" s="999"/>
      <c r="K63" s="980"/>
      <c r="L63" s="980"/>
      <c r="M63" s="980"/>
      <c r="N63" s="980"/>
      <c r="O63" s="980"/>
      <c r="P63" s="980"/>
      <c r="Q63" s="980"/>
      <c r="R63" s="980"/>
      <c r="S63" s="980"/>
      <c r="T63" s="980"/>
      <c r="U63" s="980"/>
      <c r="V63" s="980"/>
    </row>
    <row r="64" spans="1:22" ht="13.5" thickTop="1" x14ac:dyDescent="0.2">
      <c r="A64" s="442"/>
      <c r="B64" s="685" t="s">
        <v>427</v>
      </c>
      <c r="C64" s="273"/>
      <c r="D64" s="689">
        <v>42505</v>
      </c>
      <c r="E64" s="273">
        <v>1</v>
      </c>
      <c r="F64" s="273" t="s">
        <v>405</v>
      </c>
      <c r="G64" s="689" t="s">
        <v>956</v>
      </c>
      <c r="H64" s="273">
        <v>34</v>
      </c>
      <c r="I64" s="273" t="s">
        <v>405</v>
      </c>
      <c r="J64" s="689" t="s">
        <v>957</v>
      </c>
      <c r="K64" s="273">
        <v>7</v>
      </c>
      <c r="L64" s="273" t="s">
        <v>405</v>
      </c>
      <c r="M64" s="528"/>
      <c r="N64" s="273"/>
      <c r="O64" s="273"/>
      <c r="P64" s="273"/>
      <c r="Q64" s="273"/>
      <c r="R64" s="273"/>
      <c r="S64" s="273"/>
      <c r="T64" s="273"/>
      <c r="U64" s="273"/>
      <c r="V64" s="273">
        <f t="shared" ref="V64:V70" si="3">SUM(E64,H64,K64,N64,Q64,T64)</f>
        <v>42</v>
      </c>
    </row>
    <row r="65" spans="1:22" x14ac:dyDescent="0.2">
      <c r="A65" s="273"/>
      <c r="B65" s="683"/>
      <c r="C65" s="273"/>
      <c r="D65" s="404"/>
      <c r="E65" s="273"/>
      <c r="F65" s="273"/>
      <c r="G65" s="273"/>
      <c r="H65" s="273"/>
      <c r="I65" s="273"/>
      <c r="J65" s="404"/>
      <c r="K65" s="273"/>
      <c r="L65" s="273"/>
      <c r="M65" s="273"/>
      <c r="N65" s="273"/>
      <c r="O65" s="273"/>
      <c r="P65" s="273"/>
      <c r="Q65" s="273"/>
      <c r="R65" s="273"/>
      <c r="S65" s="273"/>
      <c r="T65" s="273"/>
      <c r="U65" s="273"/>
      <c r="V65" s="273">
        <f t="shared" si="3"/>
        <v>0</v>
      </c>
    </row>
    <row r="66" spans="1:22" x14ac:dyDescent="0.2">
      <c r="A66" s="273"/>
      <c r="B66" s="683"/>
      <c r="C66" s="273"/>
      <c r="D66" s="404"/>
      <c r="E66" s="273"/>
      <c r="F66" s="273"/>
      <c r="G66" s="273"/>
      <c r="H66" s="273"/>
      <c r="I66" s="273"/>
      <c r="J66" s="404"/>
      <c r="K66" s="273"/>
      <c r="L66" s="273"/>
      <c r="M66" s="273"/>
      <c r="N66" s="273"/>
      <c r="O66" s="273"/>
      <c r="P66" s="273"/>
      <c r="Q66" s="273"/>
      <c r="R66" s="273"/>
      <c r="S66" s="273"/>
      <c r="T66" s="273"/>
      <c r="U66" s="273"/>
      <c r="V66" s="273">
        <f t="shared" si="3"/>
        <v>0</v>
      </c>
    </row>
    <row r="67" spans="1:22" x14ac:dyDescent="0.2">
      <c r="A67" s="273"/>
      <c r="B67" s="683"/>
      <c r="C67" s="273"/>
      <c r="D67" s="404"/>
      <c r="E67" s="273"/>
      <c r="F67" s="273"/>
      <c r="G67" s="273"/>
      <c r="H67" s="273"/>
      <c r="I67" s="273"/>
      <c r="J67" s="404"/>
      <c r="K67" s="273"/>
      <c r="L67" s="273"/>
      <c r="M67" s="273"/>
      <c r="N67" s="273"/>
      <c r="O67" s="273"/>
      <c r="P67" s="273"/>
      <c r="Q67" s="273"/>
      <c r="R67" s="273"/>
      <c r="S67" s="273"/>
      <c r="T67" s="273"/>
      <c r="U67" s="273"/>
      <c r="V67" s="273">
        <f t="shared" si="3"/>
        <v>0</v>
      </c>
    </row>
    <row r="68" spans="1:22" x14ac:dyDescent="0.2">
      <c r="A68" s="273"/>
      <c r="B68" s="683"/>
      <c r="C68" s="273"/>
      <c r="D68" s="404"/>
      <c r="E68" s="273"/>
      <c r="F68" s="273"/>
      <c r="G68" s="273"/>
      <c r="H68" s="273"/>
      <c r="I68" s="273"/>
      <c r="J68" s="404"/>
      <c r="K68" s="273"/>
      <c r="L68" s="273"/>
      <c r="M68" s="273"/>
      <c r="N68" s="273"/>
      <c r="O68" s="273"/>
      <c r="P68" s="273"/>
      <c r="Q68" s="273"/>
      <c r="R68" s="273"/>
      <c r="S68" s="273"/>
      <c r="T68" s="273"/>
      <c r="U68" s="273"/>
      <c r="V68" s="273">
        <f t="shared" si="3"/>
        <v>0</v>
      </c>
    </row>
    <row r="69" spans="1:22" x14ac:dyDescent="0.2">
      <c r="A69" s="273"/>
      <c r="B69" s="683"/>
      <c r="C69" s="273"/>
      <c r="D69" s="404"/>
      <c r="E69" s="273"/>
      <c r="F69" s="273"/>
      <c r="G69" s="273"/>
      <c r="H69" s="273"/>
      <c r="I69" s="273"/>
      <c r="J69" s="404"/>
      <c r="K69" s="273"/>
      <c r="L69" s="273"/>
      <c r="M69" s="273"/>
      <c r="N69" s="273"/>
      <c r="O69" s="273"/>
      <c r="P69" s="273"/>
      <c r="Q69" s="273"/>
      <c r="R69" s="273"/>
      <c r="S69" s="273"/>
      <c r="T69" s="273"/>
      <c r="U69" s="273"/>
      <c r="V69" s="273">
        <f t="shared" si="3"/>
        <v>0</v>
      </c>
    </row>
    <row r="70" spans="1:22" x14ac:dyDescent="0.2">
      <c r="A70" s="273"/>
      <c r="B70" s="683"/>
      <c r="C70" s="273"/>
      <c r="D70" s="404"/>
      <c r="E70" s="273"/>
      <c r="F70" s="273"/>
      <c r="G70" s="273"/>
      <c r="H70" s="273"/>
      <c r="I70" s="273"/>
      <c r="J70" s="404"/>
      <c r="K70" s="273"/>
      <c r="L70" s="273"/>
      <c r="M70" s="273"/>
      <c r="N70" s="273"/>
      <c r="O70" s="273"/>
      <c r="P70" s="273"/>
      <c r="Q70" s="273"/>
      <c r="R70" s="273"/>
      <c r="S70" s="273"/>
      <c r="T70" s="273"/>
      <c r="U70" s="273"/>
      <c r="V70" s="273">
        <f t="shared" si="3"/>
        <v>0</v>
      </c>
    </row>
    <row r="71" spans="1:22" ht="13.5" thickBot="1" x14ac:dyDescent="0.25">
      <c r="A71" s="372" t="s">
        <v>106</v>
      </c>
      <c r="B71" s="684"/>
      <c r="C71" s="373"/>
      <c r="D71" s="406"/>
      <c r="E71" s="373"/>
      <c r="F71" s="373"/>
      <c r="G71" s="373"/>
      <c r="H71" s="373"/>
      <c r="I71" s="373"/>
      <c r="J71" s="406"/>
      <c r="K71" s="373"/>
      <c r="L71" s="373"/>
      <c r="M71" s="373"/>
      <c r="N71" s="373"/>
      <c r="O71" s="373"/>
      <c r="P71" s="373"/>
      <c r="Q71" s="373"/>
      <c r="R71" s="373"/>
      <c r="S71" s="373"/>
      <c r="T71" s="373"/>
      <c r="U71" s="373"/>
      <c r="V71" s="373">
        <f>SUM(V64:V70)</f>
        <v>42</v>
      </c>
    </row>
    <row r="72" spans="1:22" ht="13.5" customHeight="1" thickTop="1" x14ac:dyDescent="0.2">
      <c r="A72" s="994" t="s">
        <v>142</v>
      </c>
      <c r="B72" s="1003" t="s">
        <v>48</v>
      </c>
      <c r="C72" s="1001" t="s">
        <v>152</v>
      </c>
      <c r="D72" s="1005" t="s">
        <v>141</v>
      </c>
      <c r="E72" s="1001" t="s">
        <v>132</v>
      </c>
      <c r="F72" s="1001" t="s">
        <v>153</v>
      </c>
      <c r="G72" s="1001" t="s">
        <v>141</v>
      </c>
      <c r="H72" s="1001" t="s">
        <v>132</v>
      </c>
      <c r="I72" s="1001" t="s">
        <v>153</v>
      </c>
      <c r="J72" s="1005" t="s">
        <v>141</v>
      </c>
      <c r="K72" s="1001" t="s">
        <v>132</v>
      </c>
      <c r="L72" s="1001" t="s">
        <v>153</v>
      </c>
      <c r="M72" s="1001" t="s">
        <v>141</v>
      </c>
      <c r="N72" s="1001" t="s">
        <v>132</v>
      </c>
      <c r="O72" s="1001" t="s">
        <v>153</v>
      </c>
      <c r="P72" s="1001" t="s">
        <v>141</v>
      </c>
      <c r="Q72" s="1001" t="s">
        <v>132</v>
      </c>
      <c r="R72" s="1001" t="s">
        <v>153</v>
      </c>
      <c r="S72" s="1001" t="s">
        <v>141</v>
      </c>
      <c r="T72" s="1001" t="s">
        <v>132</v>
      </c>
      <c r="U72" s="1001" t="s">
        <v>153</v>
      </c>
      <c r="V72" s="1001" t="s">
        <v>124</v>
      </c>
    </row>
    <row r="73" spans="1:22" ht="20.25" customHeight="1" thickBot="1" x14ac:dyDescent="0.25">
      <c r="A73" s="995"/>
      <c r="B73" s="1004"/>
      <c r="C73" s="1002"/>
      <c r="D73" s="1006"/>
      <c r="E73" s="1002"/>
      <c r="F73" s="1002"/>
      <c r="G73" s="1002"/>
      <c r="H73" s="1002"/>
      <c r="I73" s="1002"/>
      <c r="J73" s="1006"/>
      <c r="K73" s="1002"/>
      <c r="L73" s="1002"/>
      <c r="M73" s="1002"/>
      <c r="N73" s="1002"/>
      <c r="O73" s="1002"/>
      <c r="P73" s="1002"/>
      <c r="Q73" s="1002"/>
      <c r="R73" s="1002"/>
      <c r="S73" s="1002"/>
      <c r="T73" s="1002"/>
      <c r="U73" s="1002"/>
      <c r="V73" s="1002"/>
    </row>
    <row r="74" spans="1:22" ht="13.5" thickTop="1" x14ac:dyDescent="0.2">
      <c r="A74" s="273"/>
      <c r="B74" s="688" t="s">
        <v>718</v>
      </c>
      <c r="C74" s="273"/>
      <c r="D74" s="404">
        <v>42439</v>
      </c>
      <c r="E74" s="273">
        <v>0.1</v>
      </c>
      <c r="F74" s="273" t="s">
        <v>405</v>
      </c>
      <c r="G74" s="404"/>
      <c r="H74" s="273"/>
      <c r="I74" s="273"/>
      <c r="J74" s="404"/>
      <c r="K74" s="273"/>
      <c r="L74" s="273"/>
      <c r="M74" s="687"/>
      <c r="N74" s="273"/>
      <c r="O74" s="273"/>
      <c r="P74" s="273"/>
      <c r="Q74" s="273"/>
      <c r="R74" s="273"/>
      <c r="S74" s="273"/>
      <c r="T74" s="273"/>
      <c r="U74" s="273"/>
      <c r="V74" s="273">
        <f>SUM(E74,H74,K74,N74,Q74,T74)</f>
        <v>0.1</v>
      </c>
    </row>
    <row r="75" spans="1:22" x14ac:dyDescent="0.2">
      <c r="A75" s="383"/>
      <c r="B75" s="688" t="s">
        <v>904</v>
      </c>
      <c r="C75" s="384"/>
      <c r="D75" s="407">
        <v>42660</v>
      </c>
      <c r="E75" s="384">
        <v>2</v>
      </c>
      <c r="F75" s="384" t="s">
        <v>405</v>
      </c>
      <c r="G75" s="407"/>
      <c r="H75" s="384"/>
      <c r="I75" s="384"/>
      <c r="J75" s="407"/>
      <c r="K75" s="384"/>
      <c r="L75" s="384"/>
      <c r="M75" s="384"/>
      <c r="N75" s="384"/>
      <c r="O75" s="384"/>
      <c r="P75" s="384"/>
      <c r="Q75" s="384"/>
      <c r="R75" s="384"/>
      <c r="S75" s="384"/>
      <c r="T75" s="384"/>
      <c r="U75" s="384"/>
      <c r="V75" s="384">
        <f t="shared" ref="V75:V80" si="4">SUM(E75,H75,K75,N75,Q75,T75)</f>
        <v>2</v>
      </c>
    </row>
    <row r="76" spans="1:22" x14ac:dyDescent="0.2">
      <c r="A76" s="383"/>
      <c r="B76" s="688" t="s">
        <v>905</v>
      </c>
      <c r="C76" s="384"/>
      <c r="D76" s="407">
        <v>42661</v>
      </c>
      <c r="E76" s="384">
        <v>2</v>
      </c>
      <c r="F76" s="384" t="s">
        <v>405</v>
      </c>
      <c r="G76" s="407"/>
      <c r="H76" s="384"/>
      <c r="I76" s="384"/>
      <c r="J76" s="407"/>
      <c r="K76" s="384"/>
      <c r="L76" s="384"/>
      <c r="M76" s="384"/>
      <c r="N76" s="384"/>
      <c r="O76" s="384"/>
      <c r="P76" s="384"/>
      <c r="Q76" s="384"/>
      <c r="R76" s="384"/>
      <c r="S76" s="384"/>
      <c r="T76" s="384"/>
      <c r="U76" s="384"/>
      <c r="V76" s="384">
        <f t="shared" si="4"/>
        <v>2</v>
      </c>
    </row>
    <row r="77" spans="1:22" x14ac:dyDescent="0.2">
      <c r="A77" s="383"/>
      <c r="B77" s="688" t="s">
        <v>906</v>
      </c>
      <c r="C77" s="384"/>
      <c r="D77" s="407">
        <v>42661</v>
      </c>
      <c r="E77" s="384">
        <v>4</v>
      </c>
      <c r="F77" s="384" t="s">
        <v>405</v>
      </c>
      <c r="G77" s="407">
        <v>42668</v>
      </c>
      <c r="H77" s="384">
        <v>1</v>
      </c>
      <c r="I77" s="384" t="s">
        <v>405</v>
      </c>
      <c r="J77" s="407">
        <v>42669</v>
      </c>
      <c r="K77" s="384">
        <v>7</v>
      </c>
      <c r="L77" s="384" t="s">
        <v>405</v>
      </c>
      <c r="M77" s="716" t="s">
        <v>617</v>
      </c>
      <c r="N77" s="384">
        <v>7</v>
      </c>
      <c r="O77" s="384" t="s">
        <v>405</v>
      </c>
      <c r="P77" s="384"/>
      <c r="Q77" s="384"/>
      <c r="R77" s="384"/>
      <c r="S77" s="384"/>
      <c r="T77" s="384"/>
      <c r="U77" s="384"/>
      <c r="V77" s="384">
        <f t="shared" si="4"/>
        <v>19</v>
      </c>
    </row>
    <row r="78" spans="1:22" x14ac:dyDescent="0.2">
      <c r="A78" s="383"/>
      <c r="B78" s="688" t="s">
        <v>907</v>
      </c>
      <c r="C78" s="384"/>
      <c r="D78" s="407">
        <v>42655</v>
      </c>
      <c r="E78" s="384">
        <v>1</v>
      </c>
      <c r="F78" s="384" t="s">
        <v>405</v>
      </c>
      <c r="G78" s="407"/>
      <c r="H78" s="384"/>
      <c r="I78" s="384"/>
      <c r="J78" s="407"/>
      <c r="K78" s="384"/>
      <c r="L78" s="384"/>
      <c r="M78" s="384"/>
      <c r="N78" s="384"/>
      <c r="O78" s="384"/>
      <c r="P78" s="384"/>
      <c r="Q78" s="384"/>
      <c r="R78" s="384"/>
      <c r="S78" s="384"/>
      <c r="T78" s="384"/>
      <c r="U78" s="384"/>
      <c r="V78" s="384">
        <f t="shared" si="4"/>
        <v>1</v>
      </c>
    </row>
    <row r="79" spans="1:22" x14ac:dyDescent="0.2">
      <c r="A79" s="383"/>
      <c r="B79" s="688" t="s">
        <v>928</v>
      </c>
      <c r="C79" s="384"/>
      <c r="D79" s="407">
        <v>42668</v>
      </c>
      <c r="E79" s="384">
        <v>0.5</v>
      </c>
      <c r="F79" s="384" t="s">
        <v>404</v>
      </c>
      <c r="G79" s="717" t="s">
        <v>955</v>
      </c>
      <c r="H79" s="384">
        <v>0.5</v>
      </c>
      <c r="I79" s="384" t="s">
        <v>405</v>
      </c>
      <c r="J79" s="407"/>
      <c r="K79" s="384"/>
      <c r="L79" s="384"/>
      <c r="M79" s="384"/>
      <c r="N79" s="384"/>
      <c r="O79" s="384"/>
      <c r="P79" s="384"/>
      <c r="Q79" s="384"/>
      <c r="R79" s="384"/>
      <c r="S79" s="384"/>
      <c r="T79" s="384"/>
      <c r="U79" s="384"/>
      <c r="V79" s="384">
        <f t="shared" si="4"/>
        <v>1</v>
      </c>
    </row>
    <row r="80" spans="1:22" x14ac:dyDescent="0.2">
      <c r="A80" s="383"/>
      <c r="B80" s="688"/>
      <c r="C80" s="384"/>
      <c r="D80" s="407"/>
      <c r="E80" s="384"/>
      <c r="F80" s="384"/>
      <c r="G80" s="407"/>
      <c r="H80" s="384"/>
      <c r="I80" s="384"/>
      <c r="J80" s="407"/>
      <c r="K80" s="384"/>
      <c r="L80" s="384"/>
      <c r="M80" s="384"/>
      <c r="N80" s="384"/>
      <c r="O80" s="384"/>
      <c r="P80" s="384"/>
      <c r="Q80" s="384"/>
      <c r="R80" s="384"/>
      <c r="S80" s="384"/>
      <c r="T80" s="384"/>
      <c r="U80" s="384"/>
      <c r="V80" s="384">
        <f t="shared" si="4"/>
        <v>0</v>
      </c>
    </row>
    <row r="81" spans="1:22" ht="13.5" thickBot="1" x14ac:dyDescent="0.25">
      <c r="A81" s="385" t="s">
        <v>106</v>
      </c>
      <c r="B81" s="686"/>
      <c r="C81" s="386"/>
      <c r="D81" s="408"/>
      <c r="E81" s="386"/>
      <c r="F81" s="386"/>
      <c r="G81" s="386"/>
      <c r="H81" s="386"/>
      <c r="I81" s="386"/>
      <c r="J81" s="408"/>
      <c r="K81" s="386"/>
      <c r="L81" s="386"/>
      <c r="M81" s="386"/>
      <c r="N81" s="386"/>
      <c r="O81" s="386"/>
      <c r="P81" s="386"/>
      <c r="Q81" s="386"/>
      <c r="R81" s="386"/>
      <c r="S81" s="386"/>
      <c r="T81" s="386"/>
      <c r="U81" s="387"/>
      <c r="V81" s="373">
        <f>SUM(V74:V80)</f>
        <v>25.1</v>
      </c>
    </row>
    <row r="82" spans="1:22" ht="13.5" customHeight="1" thickTop="1" x14ac:dyDescent="0.2">
      <c r="A82" s="983" t="s">
        <v>131</v>
      </c>
      <c r="B82" s="1009" t="s">
        <v>48</v>
      </c>
      <c r="C82" s="1007" t="s">
        <v>152</v>
      </c>
      <c r="D82" s="1011" t="s">
        <v>141</v>
      </c>
      <c r="E82" s="1007" t="s">
        <v>132</v>
      </c>
      <c r="F82" s="1007" t="s">
        <v>153</v>
      </c>
      <c r="G82" s="1007" t="s">
        <v>141</v>
      </c>
      <c r="H82" s="1007" t="s">
        <v>132</v>
      </c>
      <c r="I82" s="1007" t="s">
        <v>153</v>
      </c>
      <c r="J82" s="1011" t="s">
        <v>141</v>
      </c>
      <c r="K82" s="1007" t="s">
        <v>132</v>
      </c>
      <c r="L82" s="1007" t="s">
        <v>153</v>
      </c>
      <c r="M82" s="1007" t="s">
        <v>141</v>
      </c>
      <c r="N82" s="1007" t="s">
        <v>132</v>
      </c>
      <c r="O82" s="1007" t="s">
        <v>153</v>
      </c>
      <c r="P82" s="1007" t="s">
        <v>141</v>
      </c>
      <c r="Q82" s="1007" t="s">
        <v>132</v>
      </c>
      <c r="R82" s="1007" t="s">
        <v>153</v>
      </c>
      <c r="S82" s="1007" t="s">
        <v>141</v>
      </c>
      <c r="T82" s="1007" t="s">
        <v>132</v>
      </c>
      <c r="U82" s="1007" t="s">
        <v>153</v>
      </c>
      <c r="V82" s="1007" t="s">
        <v>124</v>
      </c>
    </row>
    <row r="83" spans="1:22" ht="20.25" customHeight="1" thickBot="1" x14ac:dyDescent="0.25">
      <c r="A83" s="984"/>
      <c r="B83" s="1010"/>
      <c r="C83" s="1008"/>
      <c r="D83" s="1012"/>
      <c r="E83" s="1008"/>
      <c r="F83" s="1008"/>
      <c r="G83" s="1008"/>
      <c r="H83" s="1008"/>
      <c r="I83" s="1008"/>
      <c r="J83" s="1012"/>
      <c r="K83" s="1008"/>
      <c r="L83" s="1008"/>
      <c r="M83" s="1008"/>
      <c r="N83" s="1008"/>
      <c r="O83" s="1008"/>
      <c r="P83" s="1008"/>
      <c r="Q83" s="1008"/>
      <c r="R83" s="1008"/>
      <c r="S83" s="1008"/>
      <c r="T83" s="1008"/>
      <c r="U83" s="1008"/>
      <c r="V83" s="1008"/>
    </row>
    <row r="84" spans="1:22" ht="13.5" thickTop="1" x14ac:dyDescent="0.2">
      <c r="A84" s="273"/>
      <c r="B84" s="683"/>
      <c r="C84" s="273"/>
      <c r="D84" s="404"/>
      <c r="E84" s="273"/>
      <c r="F84" s="273"/>
      <c r="G84" s="273"/>
      <c r="H84" s="273"/>
      <c r="I84" s="273"/>
      <c r="J84" s="404"/>
      <c r="K84" s="273"/>
      <c r="L84" s="273"/>
      <c r="M84" s="273"/>
      <c r="N84" s="273"/>
      <c r="O84" s="273"/>
      <c r="P84" s="273"/>
      <c r="Q84" s="273"/>
      <c r="R84" s="273"/>
      <c r="S84" s="273"/>
      <c r="T84" s="273"/>
      <c r="U84" s="273"/>
      <c r="V84" s="273">
        <f t="shared" ref="V84:V90" si="5">SUM(E84,H84,K84,N84,Q84,T84)</f>
        <v>0</v>
      </c>
    </row>
    <row r="85" spans="1:22" x14ac:dyDescent="0.2">
      <c r="A85" s="273"/>
      <c r="B85" s="683"/>
      <c r="C85" s="374"/>
      <c r="D85" s="271"/>
      <c r="E85" s="272"/>
      <c r="F85" s="273"/>
      <c r="G85" s="272"/>
      <c r="H85" s="271"/>
      <c r="I85" s="273"/>
      <c r="J85" s="271"/>
      <c r="K85" s="272"/>
      <c r="L85" s="273"/>
      <c r="M85" s="271"/>
      <c r="N85" s="272"/>
      <c r="O85" s="273"/>
      <c r="P85" s="271"/>
      <c r="Q85" s="272"/>
      <c r="R85" s="273"/>
      <c r="S85" s="271"/>
      <c r="T85" s="272"/>
      <c r="U85" s="273"/>
      <c r="V85" s="273">
        <f t="shared" si="5"/>
        <v>0</v>
      </c>
    </row>
    <row r="86" spans="1:22" x14ac:dyDescent="0.2">
      <c r="A86" s="273"/>
      <c r="B86" s="683"/>
      <c r="C86" s="273"/>
      <c r="D86" s="404"/>
      <c r="E86" s="273"/>
      <c r="F86" s="273"/>
      <c r="G86" s="273"/>
      <c r="H86" s="273"/>
      <c r="I86" s="273"/>
      <c r="J86" s="404"/>
      <c r="K86" s="273"/>
      <c r="L86" s="273"/>
      <c r="M86" s="273"/>
      <c r="N86" s="273"/>
      <c r="O86" s="273"/>
      <c r="P86" s="273"/>
      <c r="Q86" s="273"/>
      <c r="R86" s="273"/>
      <c r="S86" s="273"/>
      <c r="T86" s="273"/>
      <c r="U86" s="273"/>
      <c r="V86" s="273">
        <f t="shared" si="5"/>
        <v>0</v>
      </c>
    </row>
    <row r="87" spans="1:22" x14ac:dyDescent="0.2">
      <c r="A87" s="273"/>
      <c r="B87" s="683"/>
      <c r="C87" s="273"/>
      <c r="D87" s="404"/>
      <c r="E87" s="273"/>
      <c r="F87" s="273"/>
      <c r="G87" s="273"/>
      <c r="H87" s="273"/>
      <c r="I87" s="273"/>
      <c r="J87" s="404"/>
      <c r="K87" s="273"/>
      <c r="L87" s="273"/>
      <c r="M87" s="273"/>
      <c r="N87" s="273"/>
      <c r="O87" s="273"/>
      <c r="P87" s="273"/>
      <c r="Q87" s="273"/>
      <c r="R87" s="273"/>
      <c r="S87" s="273"/>
      <c r="T87" s="273"/>
      <c r="U87" s="273"/>
      <c r="V87" s="273">
        <f t="shared" si="5"/>
        <v>0</v>
      </c>
    </row>
    <row r="88" spans="1:22" x14ac:dyDescent="0.2">
      <c r="A88" s="273"/>
      <c r="B88" s="683"/>
      <c r="C88" s="273"/>
      <c r="D88" s="404"/>
      <c r="E88" s="273"/>
      <c r="F88" s="273"/>
      <c r="G88" s="273"/>
      <c r="H88" s="273"/>
      <c r="I88" s="273"/>
      <c r="J88" s="404"/>
      <c r="K88" s="273"/>
      <c r="L88" s="273"/>
      <c r="M88" s="273"/>
      <c r="N88" s="273"/>
      <c r="O88" s="273"/>
      <c r="P88" s="273"/>
      <c r="Q88" s="273"/>
      <c r="R88" s="273"/>
      <c r="S88" s="273"/>
      <c r="T88" s="273"/>
      <c r="U88" s="273"/>
      <c r="V88" s="273">
        <f t="shared" si="5"/>
        <v>0</v>
      </c>
    </row>
    <row r="89" spans="1:22" x14ac:dyDescent="0.2">
      <c r="A89" s="273"/>
      <c r="B89" s="683"/>
      <c r="C89" s="273"/>
      <c r="D89" s="404"/>
      <c r="E89" s="273"/>
      <c r="F89" s="273"/>
      <c r="G89" s="273"/>
      <c r="H89" s="273"/>
      <c r="I89" s="273"/>
      <c r="J89" s="404"/>
      <c r="K89" s="273"/>
      <c r="L89" s="273"/>
      <c r="M89" s="273"/>
      <c r="N89" s="273"/>
      <c r="O89" s="273"/>
      <c r="P89" s="273"/>
      <c r="Q89" s="273"/>
      <c r="R89" s="273"/>
      <c r="S89" s="273"/>
      <c r="T89" s="273"/>
      <c r="U89" s="273"/>
      <c r="V89" s="273">
        <f t="shared" si="5"/>
        <v>0</v>
      </c>
    </row>
    <row r="90" spans="1:22" x14ac:dyDescent="0.2">
      <c r="A90" s="273"/>
      <c r="B90" s="683"/>
      <c r="C90" s="273"/>
      <c r="D90" s="404"/>
      <c r="E90" s="273"/>
      <c r="F90" s="273"/>
      <c r="G90" s="273"/>
      <c r="H90" s="273"/>
      <c r="I90" s="273"/>
      <c r="J90" s="404"/>
      <c r="K90" s="273"/>
      <c r="L90" s="273"/>
      <c r="M90" s="273"/>
      <c r="N90" s="273"/>
      <c r="O90" s="273"/>
      <c r="P90" s="273"/>
      <c r="Q90" s="273"/>
      <c r="R90" s="273"/>
      <c r="S90" s="273"/>
      <c r="T90" s="273"/>
      <c r="U90" s="273"/>
      <c r="V90" s="273">
        <f t="shared" si="5"/>
        <v>0</v>
      </c>
    </row>
    <row r="91" spans="1:22" x14ac:dyDescent="0.2">
      <c r="A91" s="372" t="s">
        <v>106</v>
      </c>
      <c r="B91" s="684"/>
      <c r="C91" s="373"/>
      <c r="D91" s="406"/>
      <c r="E91" s="373"/>
      <c r="F91" s="373"/>
      <c r="G91" s="373"/>
      <c r="H91" s="373"/>
      <c r="I91" s="373"/>
      <c r="J91" s="406"/>
      <c r="K91" s="373"/>
      <c r="L91" s="373"/>
      <c r="M91" s="373"/>
      <c r="N91" s="373"/>
      <c r="O91" s="373"/>
      <c r="P91" s="373"/>
      <c r="Q91" s="373"/>
      <c r="R91" s="373"/>
      <c r="S91" s="373"/>
      <c r="T91" s="373"/>
      <c r="U91" s="373"/>
      <c r="V91" s="373">
        <f>SUM(V84:V90)</f>
        <v>0</v>
      </c>
    </row>
  </sheetData>
  <mergeCells count="177">
    <mergeCell ref="V82:V83"/>
    <mergeCell ref="Q82:Q83"/>
    <mergeCell ref="R82:R83"/>
    <mergeCell ref="S82:S83"/>
    <mergeCell ref="T82:T83"/>
    <mergeCell ref="U82:U83"/>
    <mergeCell ref="V72:V73"/>
    <mergeCell ref="B82:B83"/>
    <mergeCell ref="C82:C83"/>
    <mergeCell ref="D82:D83"/>
    <mergeCell ref="E82:E83"/>
    <mergeCell ref="F82:F83"/>
    <mergeCell ref="G82:G83"/>
    <mergeCell ref="H82:H83"/>
    <mergeCell ref="I82:I83"/>
    <mergeCell ref="J82:J83"/>
    <mergeCell ref="K82:K83"/>
    <mergeCell ref="L82:L83"/>
    <mergeCell ref="M82:M83"/>
    <mergeCell ref="N82:N83"/>
    <mergeCell ref="O82:O83"/>
    <mergeCell ref="P82:P83"/>
    <mergeCell ref="Q72:Q73"/>
    <mergeCell ref="R72:R73"/>
    <mergeCell ref="S72:S73"/>
    <mergeCell ref="T72:T73"/>
    <mergeCell ref="U72:U73"/>
    <mergeCell ref="V62:V63"/>
    <mergeCell ref="B72:B73"/>
    <mergeCell ref="C72:C73"/>
    <mergeCell ref="D72:D73"/>
    <mergeCell ref="E72:E73"/>
    <mergeCell ref="F72:F73"/>
    <mergeCell ref="G72:G73"/>
    <mergeCell ref="H72:H73"/>
    <mergeCell ref="I72:I73"/>
    <mergeCell ref="J72:J73"/>
    <mergeCell ref="K72:K73"/>
    <mergeCell ref="L72:L73"/>
    <mergeCell ref="M72:M73"/>
    <mergeCell ref="N72:N73"/>
    <mergeCell ref="O72:O73"/>
    <mergeCell ref="P72:P73"/>
    <mergeCell ref="Q62:Q63"/>
    <mergeCell ref="R62:R63"/>
    <mergeCell ref="S62:S63"/>
    <mergeCell ref="T62:T63"/>
    <mergeCell ref="U62:U63"/>
    <mergeCell ref="V52:V53"/>
    <mergeCell ref="B62:B63"/>
    <mergeCell ref="C62:C63"/>
    <mergeCell ref="D62:D63"/>
    <mergeCell ref="E62:E63"/>
    <mergeCell ref="F62:F63"/>
    <mergeCell ref="G62:G63"/>
    <mergeCell ref="H62:H63"/>
    <mergeCell ref="I62:I63"/>
    <mergeCell ref="J62:J63"/>
    <mergeCell ref="K62:K63"/>
    <mergeCell ref="L62:L63"/>
    <mergeCell ref="M62:M63"/>
    <mergeCell ref="N62:N63"/>
    <mergeCell ref="O62:O63"/>
    <mergeCell ref="P62:P63"/>
    <mergeCell ref="Q52:Q53"/>
    <mergeCell ref="R52:R53"/>
    <mergeCell ref="S52:S53"/>
    <mergeCell ref="T52:T53"/>
    <mergeCell ref="U52:U53"/>
    <mergeCell ref="K52:K53"/>
    <mergeCell ref="L52:L53"/>
    <mergeCell ref="M52:M53"/>
    <mergeCell ref="N52:N53"/>
    <mergeCell ref="O52:O53"/>
    <mergeCell ref="B52:B53"/>
    <mergeCell ref="C52:C53"/>
    <mergeCell ref="D52:D53"/>
    <mergeCell ref="E52:E53"/>
    <mergeCell ref="F52:F53"/>
    <mergeCell ref="G52:G53"/>
    <mergeCell ref="H52:H53"/>
    <mergeCell ref="I52:I53"/>
    <mergeCell ref="J52:J53"/>
    <mergeCell ref="V33:V34"/>
    <mergeCell ref="B42:B43"/>
    <mergeCell ref="C42:C43"/>
    <mergeCell ref="D42:D43"/>
    <mergeCell ref="E42:E43"/>
    <mergeCell ref="F42:F43"/>
    <mergeCell ref="G42:G43"/>
    <mergeCell ref="H42:H43"/>
    <mergeCell ref="I42:I43"/>
    <mergeCell ref="J42:J43"/>
    <mergeCell ref="K42:K43"/>
    <mergeCell ref="L42:L43"/>
    <mergeCell ref="M42:M43"/>
    <mergeCell ref="N42:N43"/>
    <mergeCell ref="O42:O43"/>
    <mergeCell ref="P42:P43"/>
    <mergeCell ref="Q33:Q34"/>
    <mergeCell ref="R33:R34"/>
    <mergeCell ref="S33:S34"/>
    <mergeCell ref="T33:T34"/>
    <mergeCell ref="U33:U34"/>
    <mergeCell ref="V42:V43"/>
    <mergeCell ref="T42:T43"/>
    <mergeCell ref="U42:U43"/>
    <mergeCell ref="V9:V10"/>
    <mergeCell ref="B33:B34"/>
    <mergeCell ref="C33:C34"/>
    <mergeCell ref="D33:D34"/>
    <mergeCell ref="E33:E34"/>
    <mergeCell ref="F33:F34"/>
    <mergeCell ref="G33:G34"/>
    <mergeCell ref="H33:H34"/>
    <mergeCell ref="I33:I34"/>
    <mergeCell ref="J33:J34"/>
    <mergeCell ref="K33:K34"/>
    <mergeCell ref="L33:L34"/>
    <mergeCell ref="M33:M34"/>
    <mergeCell ref="N33:N34"/>
    <mergeCell ref="O33:O34"/>
    <mergeCell ref="P33:P34"/>
    <mergeCell ref="Q9:Q10"/>
    <mergeCell ref="R9:R10"/>
    <mergeCell ref="S9:S10"/>
    <mergeCell ref="T9:T10"/>
    <mergeCell ref="U9:U10"/>
    <mergeCell ref="U21:U22"/>
    <mergeCell ref="B9:B10"/>
    <mergeCell ref="C9:C10"/>
    <mergeCell ref="M9:M10"/>
    <mergeCell ref="N9:N10"/>
    <mergeCell ref="O9:O10"/>
    <mergeCell ref="D9:D10"/>
    <mergeCell ref="E9:E10"/>
    <mergeCell ref="F9:F10"/>
    <mergeCell ref="G9:G10"/>
    <mergeCell ref="H9:H10"/>
    <mergeCell ref="I9:I10"/>
    <mergeCell ref="J9:J10"/>
    <mergeCell ref="K9:K10"/>
    <mergeCell ref="L9:L10"/>
    <mergeCell ref="A62:A63"/>
    <mergeCell ref="A82:A83"/>
    <mergeCell ref="A52:A53"/>
    <mergeCell ref="A2:B6"/>
    <mergeCell ref="A9:A10"/>
    <mergeCell ref="A21:A22"/>
    <mergeCell ref="A33:A34"/>
    <mergeCell ref="A42:A43"/>
    <mergeCell ref="V21:V22"/>
    <mergeCell ref="A72:A73"/>
    <mergeCell ref="B21:B22"/>
    <mergeCell ref="C21:C22"/>
    <mergeCell ref="D21:D22"/>
    <mergeCell ref="E21:E22"/>
    <mergeCell ref="K21:K22"/>
    <mergeCell ref="L21:L22"/>
    <mergeCell ref="M21:M22"/>
    <mergeCell ref="N21:N22"/>
    <mergeCell ref="O21:O22"/>
    <mergeCell ref="F21:F22"/>
    <mergeCell ref="G21:G22"/>
    <mergeCell ref="H21:H22"/>
    <mergeCell ref="I21:I22"/>
    <mergeCell ref="J21:J22"/>
    <mergeCell ref="P9:P10"/>
    <mergeCell ref="P52:P53"/>
    <mergeCell ref="S42:S43"/>
    <mergeCell ref="R42:R43"/>
    <mergeCell ref="Q42:Q43"/>
    <mergeCell ref="T21:T22"/>
    <mergeCell ref="S21:S22"/>
    <mergeCell ref="R21:R22"/>
    <mergeCell ref="Q21:Q22"/>
    <mergeCell ref="P21:P22"/>
  </mergeCells>
  <phoneticPr fontId="47" type="noConversion"/>
  <dataValidations count="2">
    <dataValidation type="list" allowBlank="1" showInputMessage="1" showErrorMessage="1" sqref="L84:L90 F84:F90 I84:I90 O84:O90 R84:R90 U84:U90 U64:U70 U44:U50 U35:U40 U23:U31 R64:R70 R44:R50 R35:R40 R23:R31 O64:O70 O44:O50 O35:O40 O23:O31 I64:I70 I44:I50 I35:I40 I23:I31 F64:F70 F44:F50 F35:F40 L23:L31 L64:L70 L44:L50 L35:L40 U55:U60 L74:L81 L55:L60 F74:F81 F55:F60 I74:I81 I55:I60 O74:O81 O55:O60 R74:R81 R55:R60 U74:U81 F23:F31">
      <formula1>"Yes, No"</formula1>
    </dataValidation>
    <dataValidation type="list" allowBlank="1" showInputMessage="1" showErrorMessage="1" promptTitle="Yes, No" sqref="L11:L19 U11:U19 R11:R19 O11:O19 I11:I19 F11:F19">
      <formula1>"Yes, No"</formula1>
    </dataValidation>
  </dataValidations>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TIDC</vt:lpstr>
      <vt:lpstr>BTF</vt:lpstr>
      <vt:lpstr>NPS</vt:lpstr>
      <vt:lpstr>FWS</vt:lpstr>
      <vt:lpstr>County</vt:lpstr>
      <vt:lpstr>State</vt:lpstr>
      <vt:lpstr>False Alarm</vt:lpstr>
      <vt:lpstr>2016 Piles </vt:lpstr>
      <vt:lpstr>RX</vt:lpstr>
      <vt:lpstr>ABANDONED-NON-ESCAPE CAMPFIRE</vt:lpstr>
      <vt:lpstr>Support</vt:lpstr>
      <vt:lpstr>Mechanized Use</vt:lpstr>
      <vt:lpstr>Red Lights &amp; Siren use</vt:lpstr>
    </vt:vector>
  </TitlesOfParts>
  <Company>Department of Interior, National Park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jejones</dc:creator>
  <cp:lastModifiedBy>Erin Palm</cp:lastModifiedBy>
  <cp:lastPrinted>2015-11-26T20:26:42Z</cp:lastPrinted>
  <dcterms:created xsi:type="dcterms:W3CDTF">2012-09-14T02:22:26Z</dcterms:created>
  <dcterms:modified xsi:type="dcterms:W3CDTF">2017-02-09T20:56:52Z</dcterms:modified>
</cp:coreProperties>
</file>