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R:\loc\fire\Dispatch Shared\INTEL\_STATS_2022\End of Year Report\EOY CHARTS\"/>
    </mc:Choice>
  </mc:AlternateContent>
  <xr:revisionPtr revIDLastSave="0" documentId="13_ncr:1_{3DE7C91E-152F-4232-BBF7-8EE3EF8CAEB1}" xr6:coauthVersionLast="45" xr6:coauthVersionMax="47" xr10:uidLastSave="{00000000-0000-0000-0000-000000000000}"/>
  <bookViews>
    <workbookView xWindow="34155" yWindow="3330" windowWidth="16470" windowHeight="13785" xr2:uid="{00000000-000D-0000-FFFF-FFFF00000000}"/>
  </bookViews>
  <sheets>
    <sheet name="25 YR " sheetId="1" r:id="rId1"/>
    <sheet name="ALL AVGS " sheetId="2" r:id="rId2"/>
    <sheet name="5-10 YR % 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7" i="2" l="1"/>
  <c r="C27" i="2"/>
  <c r="B27" i="2"/>
  <c r="A27" i="2"/>
  <c r="C3" i="2"/>
  <c r="B4" i="2"/>
  <c r="B3" i="2"/>
  <c r="J27" i="2"/>
  <c r="H27" i="2"/>
  <c r="G27" i="2"/>
  <c r="F27" i="2"/>
  <c r="E27" i="2"/>
  <c r="D27" i="2"/>
  <c r="I5" i="1"/>
  <c r="H5" i="1"/>
  <c r="F5" i="1"/>
  <c r="E5" i="1"/>
  <c r="C5" i="1"/>
  <c r="B18" i="2" s="1"/>
  <c r="B5" i="1"/>
  <c r="A18" i="2" s="1"/>
  <c r="I4" i="2"/>
  <c r="I3" i="2"/>
  <c r="H3" i="2"/>
  <c r="H4" i="2"/>
  <c r="F3" i="2"/>
  <c r="E4" i="2"/>
  <c r="E3" i="2"/>
  <c r="F4" i="2" l="1"/>
  <c r="C4" i="2"/>
  <c r="B24" i="2" l="1"/>
  <c r="B6" i="3" l="1"/>
  <c r="B7" i="3" s="1"/>
  <c r="C6" i="3"/>
  <c r="C7" i="3" s="1"/>
  <c r="D6" i="3"/>
  <c r="D7" i="3" s="1"/>
  <c r="E6" i="3"/>
  <c r="E7" i="3" s="1"/>
  <c r="F6" i="3"/>
  <c r="F7" i="3" s="1"/>
  <c r="G6" i="3"/>
  <c r="G7" i="3" s="1"/>
  <c r="B4" i="3"/>
  <c r="B5" i="3" s="1"/>
  <c r="C4" i="3"/>
  <c r="C5" i="3" s="1"/>
  <c r="D4" i="3"/>
  <c r="D5" i="3" s="1"/>
  <c r="E4" i="3"/>
  <c r="F4" i="3"/>
  <c r="G4" i="3"/>
  <c r="A21" i="2"/>
  <c r="H6" i="3" s="1"/>
  <c r="B21" i="2"/>
  <c r="I6" i="3" s="1"/>
  <c r="A24" i="2"/>
  <c r="H4" i="3" s="1"/>
  <c r="H5" i="3" s="1"/>
  <c r="B8" i="3"/>
  <c r="C8" i="3"/>
  <c r="C9" i="3" s="1"/>
  <c r="D8" i="3"/>
  <c r="D9" i="3" s="1"/>
  <c r="E8" i="3"/>
  <c r="E9" i="3" s="1"/>
  <c r="F8" i="3"/>
  <c r="F9" i="3" s="1"/>
  <c r="G8" i="3"/>
  <c r="G9" i="3" s="1"/>
  <c r="I7" i="3" l="1"/>
  <c r="H7" i="3"/>
  <c r="G5" i="3"/>
  <c r="F5" i="3"/>
  <c r="E5" i="3"/>
  <c r="B9" i="3"/>
  <c r="I8" i="3"/>
  <c r="I9" i="3" s="1"/>
  <c r="H8" i="3"/>
  <c r="H9" i="3" s="1"/>
  <c r="I4" i="3"/>
  <c r="I5" i="3" s="1"/>
</calcChain>
</file>

<file path=xl/sharedStrings.xml><?xml version="1.0" encoding="utf-8"?>
<sst xmlns="http://schemas.openxmlformats.org/spreadsheetml/2006/main" count="64" uniqueCount="29">
  <si>
    <t xml:space="preserve"> </t>
  </si>
  <si>
    <t>25 YR AVG</t>
  </si>
  <si>
    <t>TOTAL ACRES</t>
  </si>
  <si>
    <t># OF FIRES</t>
  </si>
  <si>
    <t>YEAR</t>
  </si>
  <si>
    <t>IDAHO DEPARTMENT OF LANDS</t>
  </si>
  <si>
    <t>BOISE NATIONAL FOREST</t>
  </si>
  <si>
    <t>BOISE DISTRICT BLM</t>
  </si>
  <si>
    <t>SOUTHWEST IDAHO STATISTICS - 25 YEAR TOTALS / AVERAGE</t>
  </si>
  <si>
    <t>5 YR BDC AVERAGE</t>
  </si>
  <si>
    <t>10 YR BDC AVERAGE</t>
  </si>
  <si>
    <t>25 YR BDC AVERAGE</t>
  </si>
  <si>
    <t>5 YR AVG</t>
  </si>
  <si>
    <t>10 YR AVG</t>
  </si>
  <si>
    <t xml:space="preserve">% OF 25 YR AVG </t>
  </si>
  <si>
    <t xml:space="preserve">25 YR AVG </t>
  </si>
  <si>
    <t>% OF 10 YR AVG</t>
  </si>
  <si>
    <t>% OF 5 YR AVG</t>
  </si>
  <si>
    <t>ACRES</t>
  </si>
  <si>
    <t xml:space="preserve">FIRES </t>
  </si>
  <si>
    <t xml:space="preserve">ACRES </t>
  </si>
  <si>
    <t>FIRES</t>
  </si>
  <si>
    <t>BDC- SW IDAHO</t>
  </si>
  <si>
    <t>SW IDAHO DEPT OF LANDS</t>
  </si>
  <si>
    <t xml:space="preserve">2019 BDC TOTAL </t>
  </si>
  <si>
    <t xml:space="preserve">2020 BDC TOTAL </t>
  </si>
  <si>
    <t xml:space="preserve">2021 BDC TOTAL </t>
  </si>
  <si>
    <t>2018 BDC TOTAL</t>
  </si>
  <si>
    <t xml:space="preserve">   2017 BDC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</si>
</sst>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indexed="64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/>
    </xf>
    <xf numFmtId="3" fontId="0" fillId="0" borderId="4" xfId="0" applyNumberFormat="1" applyFont="1" applyFill="1" applyBorder="1" applyAlignment="1">
      <alignment horizontal="center" vertical="center"/>
    </xf>
    <xf numFmtId="3" fontId="0" fillId="0" borderId="6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0" fillId="2" borderId="2" xfId="0" applyNumberFormat="1" applyFont="1" applyFill="1" applyBorder="1" applyAlignment="1">
      <alignment horizontal="center" vertical="center"/>
    </xf>
    <xf numFmtId="3" fontId="0" fillId="2" borderId="4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3" fontId="0" fillId="3" borderId="7" xfId="0" applyNumberFormat="1" applyFont="1" applyFill="1" applyBorder="1" applyAlignment="1">
      <alignment horizontal="center" vertical="center"/>
    </xf>
    <xf numFmtId="3" fontId="0" fillId="3" borderId="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3" fillId="0" borderId="0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0" xfId="0" applyFill="1"/>
    <xf numFmtId="0" fontId="0" fillId="2" borderId="5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3" fontId="0" fillId="3" borderId="2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9" fontId="6" fillId="3" borderId="2" xfId="0" applyNumberFormat="1" applyFont="1" applyFill="1" applyBorder="1" applyAlignment="1">
      <alignment horizontal="center"/>
    </xf>
    <xf numFmtId="9" fontId="6" fillId="7" borderId="2" xfId="0" applyNumberFormat="1" applyFont="1" applyFill="1" applyBorder="1" applyAlignment="1">
      <alignment horizontal="center"/>
    </xf>
    <xf numFmtId="9" fontId="6" fillId="8" borderId="2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3" fontId="0" fillId="9" borderId="2" xfId="0" applyNumberFormat="1" applyFont="1" applyFill="1" applyBorder="1" applyAlignment="1">
      <alignment horizontal="center"/>
    </xf>
    <xf numFmtId="3" fontId="0" fillId="4" borderId="2" xfId="0" applyNumberFormat="1" applyFont="1" applyFill="1" applyBorder="1" applyAlignment="1">
      <alignment horizontal="center"/>
    </xf>
    <xf numFmtId="3" fontId="0" fillId="6" borderId="2" xfId="0" applyNumberFormat="1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3" fontId="0" fillId="6" borderId="0" xfId="0" applyNumberFormat="1" applyFill="1" applyAlignment="1">
      <alignment horizontal="center"/>
    </xf>
    <xf numFmtId="3" fontId="1" fillId="3" borderId="2" xfId="0" applyNumberFormat="1" applyFont="1" applyFill="1" applyBorder="1" applyAlignment="1">
      <alignment horizontal="center"/>
    </xf>
    <xf numFmtId="3" fontId="1" fillId="7" borderId="2" xfId="0" applyNumberFormat="1" applyFont="1" applyFill="1" applyBorder="1" applyAlignment="1">
      <alignment horizontal="center"/>
    </xf>
    <xf numFmtId="3" fontId="1" fillId="8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0" fillId="2" borderId="0" xfId="0" applyFill="1"/>
    <xf numFmtId="1" fontId="0" fillId="2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/>
    </xf>
    <xf numFmtId="3" fontId="0" fillId="3" borderId="6" xfId="0" applyNumberFormat="1" applyFill="1" applyBorder="1" applyAlignment="1">
      <alignment horizontal="center"/>
    </xf>
    <xf numFmtId="3" fontId="0" fillId="3" borderId="4" xfId="0" applyNumberFormat="1" applyFill="1" applyBorder="1" applyAlignment="1">
      <alignment horizontal="center"/>
    </xf>
    <xf numFmtId="0" fontId="1" fillId="12" borderId="2" xfId="0" applyFont="1" applyFill="1" applyBorder="1" applyAlignment="1">
      <alignment horizontal="center"/>
    </xf>
    <xf numFmtId="3" fontId="0" fillId="12" borderId="2" xfId="0" applyNumberFormat="1" applyFont="1" applyFill="1" applyBorder="1" applyAlignment="1">
      <alignment horizontal="center"/>
    </xf>
    <xf numFmtId="3" fontId="0" fillId="12" borderId="2" xfId="0" applyNumberFormat="1" applyFill="1" applyBorder="1" applyAlignment="1">
      <alignment horizontal="center"/>
    </xf>
    <xf numFmtId="3" fontId="1" fillId="11" borderId="2" xfId="0" applyNumberFormat="1" applyFont="1" applyFill="1" applyBorder="1" applyAlignment="1">
      <alignment horizontal="center"/>
    </xf>
    <xf numFmtId="9" fontId="6" fillId="11" borderId="2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13" xfId="0" applyBorder="1"/>
    <xf numFmtId="3" fontId="0" fillId="2" borderId="13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0" fontId="0" fillId="0" borderId="13" xfId="0" applyFill="1" applyBorder="1"/>
    <xf numFmtId="0" fontId="0" fillId="2" borderId="13" xfId="0" applyFill="1" applyBorder="1"/>
    <xf numFmtId="3" fontId="0" fillId="0" borderId="7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0" fillId="3" borderId="7" xfId="0" applyNumberFormat="1" applyFont="1" applyFill="1" applyBorder="1" applyAlignment="1">
      <alignment horizontal="center" vertical="center"/>
    </xf>
    <xf numFmtId="0" fontId="0" fillId="0" borderId="7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3" fontId="0" fillId="0" borderId="15" xfId="0" applyNumberFormat="1" applyBorder="1" applyAlignment="1">
      <alignment horizontal="center"/>
    </xf>
    <xf numFmtId="0" fontId="0" fillId="2" borderId="16" xfId="0" applyFill="1" applyBorder="1"/>
    <xf numFmtId="0" fontId="0" fillId="0" borderId="0" xfId="0" applyBorder="1"/>
    <xf numFmtId="0" fontId="0" fillId="3" borderId="15" xfId="0" applyFill="1" applyBorder="1" applyAlignment="1">
      <alignment horizontal="center"/>
    </xf>
    <xf numFmtId="0" fontId="0" fillId="0" borderId="17" xfId="0" applyFill="1" applyBorder="1"/>
    <xf numFmtId="0" fontId="0" fillId="0" borderId="16" xfId="0" applyFill="1" applyBorder="1"/>
    <xf numFmtId="0" fontId="0" fillId="0" borderId="16" xfId="0" applyBorder="1"/>
    <xf numFmtId="0" fontId="0" fillId="2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6" borderId="2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6" borderId="11" xfId="0" applyFont="1" applyFill="1" applyBorder="1" applyAlignment="1">
      <alignment horizontal="center" vertical="center"/>
    </xf>
    <xf numFmtId="0" fontId="0" fillId="6" borderId="12" xfId="0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11" borderId="2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ill="1" applyBorder="1"/>
    <xf numFmtId="0" fontId="0" fillId="0" borderId="14" xfId="0" applyBorder="1" applyAlignment="1">
      <alignment horizontal="center"/>
    </xf>
    <xf numFmtId="0" fontId="0" fillId="3" borderId="15" xfId="0" applyFill="1" applyBorder="1" applyAlignment="1">
      <alignment vertical="center"/>
    </xf>
    <xf numFmtId="3" fontId="0" fillId="0" borderId="7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tabSelected="1" workbookViewId="0">
      <selection activeCell="I6" sqref="I6"/>
    </sheetView>
  </sheetViews>
  <sheetFormatPr defaultColWidth="15.7109375" defaultRowHeight="18" customHeight="1" x14ac:dyDescent="0.25"/>
  <cols>
    <col min="1" max="1" width="13.28515625" style="80" customWidth="1"/>
    <col min="2" max="2" width="13.28515625" style="1" customWidth="1"/>
    <col min="3" max="3" width="15.7109375" style="1"/>
    <col min="4" max="5" width="13.28515625" style="1" customWidth="1"/>
    <col min="6" max="6" width="15.7109375" style="1"/>
    <col min="7" max="8" width="13.28515625" style="1" customWidth="1"/>
    <col min="9" max="16384" width="15.7109375" style="1"/>
  </cols>
  <sheetData>
    <row r="1" spans="1:9" s="12" customFormat="1" ht="18" customHeight="1" x14ac:dyDescent="0.25">
      <c r="A1" s="72" t="s">
        <v>8</v>
      </c>
    </row>
    <row r="2" spans="1:9" s="12" customFormat="1" ht="15.75" customHeight="1" x14ac:dyDescent="0.25">
      <c r="A2" s="73"/>
    </row>
    <row r="3" spans="1:9" s="12" customFormat="1" ht="18" customHeight="1" x14ac:dyDescent="0.25">
      <c r="A3" s="92" t="s">
        <v>7</v>
      </c>
      <c r="B3" s="92"/>
      <c r="C3" s="93"/>
      <c r="D3" s="94" t="s">
        <v>6</v>
      </c>
      <c r="E3" s="95"/>
      <c r="F3" s="96"/>
      <c r="G3" s="97" t="s">
        <v>5</v>
      </c>
      <c r="H3" s="98"/>
      <c r="I3" s="98"/>
    </row>
    <row r="4" spans="1:9" s="18" customFormat="1" ht="15.75" customHeight="1" x14ac:dyDescent="0.25">
      <c r="A4" s="74" t="s">
        <v>4</v>
      </c>
      <c r="B4" s="19" t="s">
        <v>3</v>
      </c>
      <c r="C4" s="21" t="s">
        <v>2</v>
      </c>
      <c r="D4" s="20" t="s">
        <v>4</v>
      </c>
      <c r="E4" s="19" t="s">
        <v>3</v>
      </c>
      <c r="F4" s="21" t="s">
        <v>2</v>
      </c>
      <c r="G4" s="20" t="s">
        <v>4</v>
      </c>
      <c r="H4" s="19" t="s">
        <v>3</v>
      </c>
      <c r="I4" s="19" t="s">
        <v>2</v>
      </c>
    </row>
    <row r="5" spans="1:9" s="12" customFormat="1" ht="18" customHeight="1" x14ac:dyDescent="0.25">
      <c r="A5" s="75" t="s">
        <v>1</v>
      </c>
      <c r="B5" s="16">
        <f>AVERAGE(B6:B30)</f>
        <v>98</v>
      </c>
      <c r="C5" s="16">
        <f>AVERAGE(C6:C30)</f>
        <v>65417.39</v>
      </c>
      <c r="D5" s="17" t="s">
        <v>1</v>
      </c>
      <c r="E5" s="16">
        <f>AVERAGE(E6:E30)</f>
        <v>108.36</v>
      </c>
      <c r="F5" s="16">
        <f>AVERAGE(F6:F30)</f>
        <v>42830.637999999999</v>
      </c>
      <c r="G5" s="17" t="s">
        <v>1</v>
      </c>
      <c r="H5" s="16">
        <f>AVERAGE(H6:H30)</f>
        <v>23</v>
      </c>
      <c r="I5" s="16">
        <f>AVERAGE(I6:I30)</f>
        <v>1413.5139999999999</v>
      </c>
    </row>
    <row r="6" spans="1:9" s="12" customFormat="1" ht="18" customHeight="1" x14ac:dyDescent="0.25">
      <c r="A6" s="91">
        <v>2022</v>
      </c>
      <c r="B6" s="91">
        <v>81</v>
      </c>
      <c r="C6" s="122">
        <v>18084.75</v>
      </c>
      <c r="D6" s="120">
        <v>2022</v>
      </c>
      <c r="E6" s="91">
        <v>49</v>
      </c>
      <c r="F6" s="91">
        <v>9135.9500000000007</v>
      </c>
      <c r="G6" s="120">
        <v>2022</v>
      </c>
      <c r="H6" s="91">
        <v>15</v>
      </c>
      <c r="I6" s="91">
        <v>64.849999999999994</v>
      </c>
    </row>
    <row r="7" spans="1:9" s="12" customFormat="1" ht="18" customHeight="1" x14ac:dyDescent="0.25">
      <c r="A7" s="90">
        <v>2021</v>
      </c>
      <c r="B7" s="90">
        <v>71</v>
      </c>
      <c r="C7" s="90">
        <v>2087</v>
      </c>
      <c r="D7" s="90">
        <v>2021</v>
      </c>
      <c r="E7" s="90">
        <v>69</v>
      </c>
      <c r="F7" s="90">
        <v>1328</v>
      </c>
      <c r="G7" s="90">
        <v>2021</v>
      </c>
      <c r="H7" s="90">
        <v>23</v>
      </c>
      <c r="I7" s="90">
        <v>57</v>
      </c>
    </row>
    <row r="8" spans="1:9" s="12" customFormat="1" ht="18" customHeight="1" x14ac:dyDescent="0.25">
      <c r="A8" s="76">
        <v>2020</v>
      </c>
      <c r="B8" s="71">
        <v>68</v>
      </c>
      <c r="C8" s="71">
        <v>7150</v>
      </c>
      <c r="D8" s="81">
        <v>2020</v>
      </c>
      <c r="E8" s="71">
        <v>51</v>
      </c>
      <c r="F8" s="71">
        <v>23908</v>
      </c>
      <c r="G8" s="81">
        <v>2020</v>
      </c>
      <c r="H8" s="71">
        <v>20</v>
      </c>
      <c r="I8" s="71">
        <v>497</v>
      </c>
    </row>
    <row r="9" spans="1:9" s="12" customFormat="1" ht="18" customHeight="1" x14ac:dyDescent="0.25">
      <c r="A9" s="77">
        <v>2019</v>
      </c>
      <c r="B9" s="13">
        <v>89</v>
      </c>
      <c r="C9" s="13">
        <v>8109</v>
      </c>
      <c r="D9" s="51">
        <v>2019</v>
      </c>
      <c r="E9" s="13">
        <v>84</v>
      </c>
      <c r="F9" s="13">
        <v>623</v>
      </c>
      <c r="G9" s="51">
        <v>2019</v>
      </c>
      <c r="H9" s="13">
        <v>22</v>
      </c>
      <c r="I9" s="13">
        <v>6</v>
      </c>
    </row>
    <row r="10" spans="1:9" s="12" customFormat="1" ht="18" customHeight="1" x14ac:dyDescent="0.25">
      <c r="A10" s="77">
        <v>2018</v>
      </c>
      <c r="B10" s="13">
        <v>100</v>
      </c>
      <c r="C10" s="13">
        <v>63003</v>
      </c>
      <c r="D10" s="51">
        <v>2018</v>
      </c>
      <c r="E10" s="13">
        <v>31</v>
      </c>
      <c r="F10" s="13">
        <v>6419</v>
      </c>
      <c r="G10" s="51">
        <v>2018</v>
      </c>
      <c r="H10" s="13">
        <v>16</v>
      </c>
      <c r="I10" s="13">
        <v>5184</v>
      </c>
    </row>
    <row r="11" spans="1:9" s="12" customFormat="1" ht="18" customHeight="1" x14ac:dyDescent="0.25">
      <c r="A11" s="77">
        <v>2017</v>
      </c>
      <c r="B11" s="13">
        <v>119</v>
      </c>
      <c r="C11" s="13">
        <v>31756</v>
      </c>
      <c r="D11" s="51">
        <v>2017</v>
      </c>
      <c r="E11" s="13">
        <v>31</v>
      </c>
      <c r="F11" s="13">
        <v>28246</v>
      </c>
      <c r="G11" s="51">
        <v>2017</v>
      </c>
      <c r="H11" s="13">
        <v>17</v>
      </c>
      <c r="I11" s="13">
        <v>205</v>
      </c>
    </row>
    <row r="12" spans="1:9" s="12" customFormat="1" ht="18" customHeight="1" x14ac:dyDescent="0.25">
      <c r="A12" s="78">
        <v>2016</v>
      </c>
      <c r="B12" s="15">
        <v>71</v>
      </c>
      <c r="C12" s="15">
        <v>13123</v>
      </c>
      <c r="D12" s="52">
        <v>2016</v>
      </c>
      <c r="E12" s="15">
        <v>43</v>
      </c>
      <c r="F12" s="15">
        <v>194232</v>
      </c>
      <c r="G12" s="52">
        <v>2016</v>
      </c>
      <c r="H12" s="15">
        <v>16</v>
      </c>
      <c r="I12" s="15">
        <v>43</v>
      </c>
    </row>
    <row r="13" spans="1:9" s="12" customFormat="1" ht="18" customHeight="1" x14ac:dyDescent="0.25">
      <c r="A13" s="77">
        <v>2015</v>
      </c>
      <c r="B13" s="13">
        <v>89</v>
      </c>
      <c r="C13" s="13">
        <v>309046</v>
      </c>
      <c r="D13" s="51">
        <v>2015</v>
      </c>
      <c r="E13" s="13">
        <v>66</v>
      </c>
      <c r="F13" s="13">
        <v>1600</v>
      </c>
      <c r="G13" s="51">
        <v>2015</v>
      </c>
      <c r="H13" s="13">
        <v>28</v>
      </c>
      <c r="I13" s="13">
        <v>6317</v>
      </c>
    </row>
    <row r="14" spans="1:9" s="12" customFormat="1" ht="18" customHeight="1" x14ac:dyDescent="0.25">
      <c r="A14" s="55">
        <v>2014</v>
      </c>
      <c r="B14" s="6">
        <v>64</v>
      </c>
      <c r="C14" s="6">
        <v>7179</v>
      </c>
      <c r="D14" s="54">
        <v>2014</v>
      </c>
      <c r="E14" s="6">
        <v>122</v>
      </c>
      <c r="F14" s="6">
        <v>9170</v>
      </c>
      <c r="G14" s="54">
        <v>2014</v>
      </c>
      <c r="H14" s="6">
        <v>27</v>
      </c>
      <c r="I14" s="6">
        <v>7823</v>
      </c>
    </row>
    <row r="15" spans="1:9" s="12" customFormat="1" ht="18" customHeight="1" x14ac:dyDescent="0.25">
      <c r="A15" s="55">
        <v>2013</v>
      </c>
      <c r="B15" s="6">
        <v>119</v>
      </c>
      <c r="C15" s="6">
        <v>172027</v>
      </c>
      <c r="D15" s="54">
        <v>2013</v>
      </c>
      <c r="E15" s="6">
        <v>134</v>
      </c>
      <c r="F15" s="6">
        <v>139282</v>
      </c>
      <c r="G15" s="54">
        <v>2013</v>
      </c>
      <c r="H15" s="6">
        <v>48</v>
      </c>
      <c r="I15" s="6">
        <v>3201</v>
      </c>
    </row>
    <row r="16" spans="1:9" s="9" customFormat="1" ht="18" customHeight="1" x14ac:dyDescent="0.25">
      <c r="A16" s="55">
        <v>2012</v>
      </c>
      <c r="B16" s="6">
        <v>148</v>
      </c>
      <c r="C16" s="6">
        <v>156726</v>
      </c>
      <c r="D16" s="55">
        <v>2012</v>
      </c>
      <c r="E16" s="6">
        <v>62</v>
      </c>
      <c r="F16" s="6">
        <v>153540</v>
      </c>
      <c r="G16" s="55">
        <v>2012</v>
      </c>
      <c r="H16" s="6">
        <v>20</v>
      </c>
      <c r="I16" s="6">
        <v>802</v>
      </c>
    </row>
    <row r="17" spans="1:10" s="9" customFormat="1" ht="18" customHeight="1" x14ac:dyDescent="0.25">
      <c r="A17" s="55">
        <v>2011</v>
      </c>
      <c r="B17" s="6">
        <v>118</v>
      </c>
      <c r="C17" s="6">
        <v>153070</v>
      </c>
      <c r="D17" s="55">
        <v>2011</v>
      </c>
      <c r="E17" s="6">
        <v>105</v>
      </c>
      <c r="F17" s="6">
        <v>4954</v>
      </c>
      <c r="G17" s="55">
        <v>2011</v>
      </c>
      <c r="H17" s="6">
        <v>21</v>
      </c>
      <c r="I17" s="6">
        <v>179</v>
      </c>
    </row>
    <row r="18" spans="1:10" s="3" customFormat="1" ht="17.45" customHeight="1" x14ac:dyDescent="0.25">
      <c r="A18" s="55">
        <v>2010</v>
      </c>
      <c r="B18" s="6">
        <v>98</v>
      </c>
      <c r="C18" s="6">
        <v>58244</v>
      </c>
      <c r="D18" s="53">
        <v>2010</v>
      </c>
      <c r="E18" s="6">
        <v>89</v>
      </c>
      <c r="F18" s="6">
        <v>11821</v>
      </c>
      <c r="G18" s="53">
        <v>2010</v>
      </c>
      <c r="H18" s="6">
        <v>24</v>
      </c>
      <c r="I18" s="6">
        <v>1676</v>
      </c>
    </row>
    <row r="19" spans="1:10" s="3" customFormat="1" ht="17.45" customHeight="1" x14ac:dyDescent="0.25">
      <c r="A19" s="79">
        <v>2009</v>
      </c>
      <c r="B19" s="4">
        <v>63</v>
      </c>
      <c r="C19" s="4">
        <v>3584</v>
      </c>
      <c r="D19" s="4">
        <v>2009</v>
      </c>
      <c r="E19" s="4">
        <v>87</v>
      </c>
      <c r="F19" s="4">
        <v>2197</v>
      </c>
      <c r="G19" s="4">
        <v>2009</v>
      </c>
      <c r="H19" s="4">
        <v>32</v>
      </c>
      <c r="I19" s="4">
        <v>29</v>
      </c>
    </row>
    <row r="20" spans="1:10" s="3" customFormat="1" ht="17.45" customHeight="1" x14ac:dyDescent="0.25">
      <c r="A20" s="79">
        <v>2008</v>
      </c>
      <c r="B20" s="4">
        <v>65</v>
      </c>
      <c r="C20" s="4">
        <v>4885</v>
      </c>
      <c r="D20" s="4">
        <v>2008</v>
      </c>
      <c r="E20" s="4">
        <v>100</v>
      </c>
      <c r="F20" s="4">
        <v>152</v>
      </c>
      <c r="G20" s="4">
        <v>2008</v>
      </c>
      <c r="H20" s="4">
        <v>10</v>
      </c>
      <c r="I20" s="4">
        <v>61</v>
      </c>
    </row>
    <row r="21" spans="1:10" s="3" customFormat="1" ht="17.45" customHeight="1" x14ac:dyDescent="0.25">
      <c r="A21" s="79">
        <v>2007</v>
      </c>
      <c r="B21" s="4">
        <v>122</v>
      </c>
      <c r="C21" s="56">
        <v>96050</v>
      </c>
      <c r="D21" s="4">
        <v>2007</v>
      </c>
      <c r="E21" s="4">
        <v>113</v>
      </c>
      <c r="F21" s="56">
        <v>341615</v>
      </c>
      <c r="G21" s="4">
        <v>2007</v>
      </c>
      <c r="H21" s="4">
        <v>24</v>
      </c>
      <c r="I21" s="4">
        <v>3784</v>
      </c>
    </row>
    <row r="22" spans="1:10" s="3" customFormat="1" ht="17.45" customHeight="1" x14ac:dyDescent="0.25">
      <c r="A22" s="79">
        <v>2006</v>
      </c>
      <c r="B22" s="4">
        <v>128</v>
      </c>
      <c r="C22" s="56">
        <v>115926</v>
      </c>
      <c r="D22" s="4">
        <v>2006</v>
      </c>
      <c r="E22" s="4">
        <v>202</v>
      </c>
      <c r="F22" s="56">
        <v>87493</v>
      </c>
      <c r="G22" s="4">
        <v>2006</v>
      </c>
      <c r="H22" s="4">
        <v>30</v>
      </c>
      <c r="I22" s="4">
        <v>4748</v>
      </c>
    </row>
    <row r="23" spans="1:10" s="3" customFormat="1" ht="17.45" customHeight="1" x14ac:dyDescent="0.25">
      <c r="A23" s="79">
        <v>2005</v>
      </c>
      <c r="B23" s="4">
        <v>106</v>
      </c>
      <c r="C23" s="56">
        <v>32670</v>
      </c>
      <c r="D23" s="4">
        <v>2005</v>
      </c>
      <c r="E23" s="4">
        <v>114</v>
      </c>
      <c r="F23" s="4">
        <v>1350</v>
      </c>
      <c r="G23" s="4">
        <v>2005</v>
      </c>
      <c r="H23" s="4">
        <v>15</v>
      </c>
      <c r="I23" s="4">
        <v>5</v>
      </c>
      <c r="J23" s="3" t="s">
        <v>0</v>
      </c>
    </row>
    <row r="24" spans="1:10" s="3" customFormat="1" ht="17.45" customHeight="1" x14ac:dyDescent="0.25">
      <c r="A24" s="79">
        <v>2004</v>
      </c>
      <c r="B24" s="4">
        <v>66</v>
      </c>
      <c r="C24" s="4">
        <v>4734</v>
      </c>
      <c r="D24" s="4">
        <v>2004</v>
      </c>
      <c r="E24" s="4">
        <v>138</v>
      </c>
      <c r="F24" s="4">
        <v>844</v>
      </c>
      <c r="G24" s="4">
        <v>2004</v>
      </c>
      <c r="H24" s="4">
        <v>16</v>
      </c>
      <c r="I24" s="4">
        <v>8</v>
      </c>
    </row>
    <row r="25" spans="1:10" s="3" customFormat="1" ht="17.45" customHeight="1" x14ac:dyDescent="0.25">
      <c r="A25" s="79">
        <v>2003</v>
      </c>
      <c r="B25" s="4">
        <v>79</v>
      </c>
      <c r="C25" s="56">
        <v>10594</v>
      </c>
      <c r="D25" s="4">
        <v>2003</v>
      </c>
      <c r="E25" s="4">
        <v>145</v>
      </c>
      <c r="F25" s="56">
        <v>13182</v>
      </c>
      <c r="G25" s="4">
        <v>2003</v>
      </c>
      <c r="H25" s="4">
        <v>29</v>
      </c>
      <c r="I25" s="4">
        <v>119</v>
      </c>
    </row>
    <row r="26" spans="1:10" s="3" customFormat="1" ht="17.45" customHeight="1" x14ac:dyDescent="0.25">
      <c r="A26" s="79">
        <v>2002</v>
      </c>
      <c r="B26" s="4">
        <v>101</v>
      </c>
      <c r="C26" s="56">
        <v>42875</v>
      </c>
      <c r="D26" s="4">
        <v>2002</v>
      </c>
      <c r="E26" s="4">
        <v>260</v>
      </c>
      <c r="F26" s="4">
        <v>1756</v>
      </c>
      <c r="G26" s="4">
        <v>2002</v>
      </c>
      <c r="H26" s="4">
        <v>43</v>
      </c>
      <c r="I26" s="4">
        <v>99</v>
      </c>
    </row>
    <row r="27" spans="1:10" s="3" customFormat="1" ht="17.45" customHeight="1" x14ac:dyDescent="0.25">
      <c r="A27" s="79">
        <v>2001</v>
      </c>
      <c r="B27" s="4">
        <v>138</v>
      </c>
      <c r="C27" s="56">
        <v>71768</v>
      </c>
      <c r="D27" s="4">
        <v>2001</v>
      </c>
      <c r="E27" s="4">
        <v>197</v>
      </c>
      <c r="F27" s="4">
        <v>118</v>
      </c>
      <c r="G27" s="4">
        <v>2001</v>
      </c>
      <c r="H27" s="4">
        <v>37</v>
      </c>
      <c r="I27" s="4">
        <v>375</v>
      </c>
    </row>
    <row r="28" spans="1:10" s="3" customFormat="1" ht="17.45" customHeight="1" x14ac:dyDescent="0.25">
      <c r="A28" s="79">
        <v>2000</v>
      </c>
      <c r="B28" s="4">
        <v>117</v>
      </c>
      <c r="C28" s="56">
        <v>142061</v>
      </c>
      <c r="D28" s="4">
        <v>2000</v>
      </c>
      <c r="E28" s="4">
        <v>93</v>
      </c>
      <c r="F28" s="56">
        <v>35848</v>
      </c>
      <c r="G28" s="4">
        <v>2000</v>
      </c>
      <c r="H28" s="4">
        <v>15</v>
      </c>
      <c r="I28" s="4">
        <v>4</v>
      </c>
    </row>
    <row r="29" spans="1:10" s="3" customFormat="1" ht="17.45" customHeight="1" x14ac:dyDescent="0.25">
      <c r="A29" s="79">
        <v>1999</v>
      </c>
      <c r="B29" s="4">
        <v>145</v>
      </c>
      <c r="C29" s="56">
        <v>99039</v>
      </c>
      <c r="D29" s="4">
        <v>1999</v>
      </c>
      <c r="E29" s="4">
        <v>164</v>
      </c>
      <c r="F29" s="4">
        <v>225</v>
      </c>
      <c r="G29" s="4">
        <v>1999</v>
      </c>
      <c r="H29" s="4">
        <v>16</v>
      </c>
      <c r="I29" s="4">
        <v>48</v>
      </c>
    </row>
    <row r="30" spans="1:10" s="3" customFormat="1" ht="17.45" customHeight="1" x14ac:dyDescent="0.25">
      <c r="A30" s="79">
        <v>1998</v>
      </c>
      <c r="B30" s="4">
        <v>85</v>
      </c>
      <c r="C30" s="56">
        <v>11644</v>
      </c>
      <c r="D30" s="4">
        <v>1998</v>
      </c>
      <c r="E30" s="4">
        <v>160</v>
      </c>
      <c r="F30" s="4">
        <v>1727</v>
      </c>
      <c r="G30" s="4">
        <v>1998</v>
      </c>
      <c r="H30" s="4">
        <v>11</v>
      </c>
      <c r="I30" s="4">
        <v>3</v>
      </c>
    </row>
    <row r="31" spans="1:10" s="3" customFormat="1" ht="17.45" customHeight="1" x14ac:dyDescent="0.25">
      <c r="A31" s="80"/>
      <c r="B31" s="1"/>
      <c r="C31" s="2" t="s">
        <v>0</v>
      </c>
      <c r="D31" s="1"/>
      <c r="E31" s="1"/>
      <c r="F31" s="1" t="s">
        <v>0</v>
      </c>
      <c r="G31" s="1"/>
      <c r="H31" s="1"/>
      <c r="I31" s="1"/>
    </row>
    <row r="32" spans="1:10" ht="18" customHeight="1" x14ac:dyDescent="0.25">
      <c r="F32" s="2" t="s">
        <v>0</v>
      </c>
    </row>
  </sheetData>
  <mergeCells count="3">
    <mergeCell ref="A3:C3"/>
    <mergeCell ref="D3:F3"/>
    <mergeCell ref="G3:I3"/>
  </mergeCells>
  <pageMargins left="0.5" right="0.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8"/>
  <sheetViews>
    <sheetView workbookViewId="0">
      <selection activeCell="H20" sqref="H20"/>
    </sheetView>
  </sheetViews>
  <sheetFormatPr defaultRowHeight="15" x14ac:dyDescent="0.25"/>
  <cols>
    <col min="1" max="9" width="12.7109375" customWidth="1"/>
    <col min="10" max="10" width="10" customWidth="1"/>
    <col min="11" max="11" width="11.140625" customWidth="1"/>
    <col min="12" max="12" width="11.28515625" customWidth="1"/>
  </cols>
  <sheetData>
    <row r="1" spans="1:15" ht="15.75" thickTop="1" x14ac:dyDescent="0.25">
      <c r="A1" s="103" t="s">
        <v>7</v>
      </c>
      <c r="B1" s="104"/>
      <c r="C1" s="105"/>
      <c r="D1" s="106" t="s">
        <v>6</v>
      </c>
      <c r="E1" s="107"/>
      <c r="F1" s="108"/>
      <c r="G1" s="109" t="s">
        <v>5</v>
      </c>
      <c r="H1" s="110"/>
      <c r="I1" s="111"/>
    </row>
    <row r="2" spans="1:15" x14ac:dyDescent="0.25">
      <c r="A2" s="20" t="s">
        <v>4</v>
      </c>
      <c r="B2" s="19" t="s">
        <v>3</v>
      </c>
      <c r="C2" s="21" t="s">
        <v>2</v>
      </c>
      <c r="D2" s="20" t="s">
        <v>4</v>
      </c>
      <c r="E2" s="19" t="s">
        <v>3</v>
      </c>
      <c r="F2" s="21" t="s">
        <v>2</v>
      </c>
      <c r="G2" s="20" t="s">
        <v>4</v>
      </c>
      <c r="H2" s="19" t="s">
        <v>3</v>
      </c>
      <c r="I2" s="21" t="s">
        <v>2</v>
      </c>
    </row>
    <row r="3" spans="1:15" x14ac:dyDescent="0.25">
      <c r="A3" s="33" t="s">
        <v>13</v>
      </c>
      <c r="B3" s="31">
        <f>AVERAGE(B6:B15)</f>
        <v>93.8</v>
      </c>
      <c r="C3" s="31">
        <f>AVERAGE(C6:C15)</f>
        <v>77620.600000000006</v>
      </c>
      <c r="D3" s="33" t="s">
        <v>13</v>
      </c>
      <c r="E3" s="31">
        <f>AVERAGE(E6:E15)</f>
        <v>69.3</v>
      </c>
      <c r="F3" s="58">
        <f>AVERAGE(F6:F15)</f>
        <v>55834.8</v>
      </c>
      <c r="G3" s="33" t="s">
        <v>13</v>
      </c>
      <c r="H3" s="31">
        <f>AVERAGE(H6:H15)</f>
        <v>23.7</v>
      </c>
      <c r="I3" s="31">
        <f>AVERAGE(I6:I15)</f>
        <v>2413.5</v>
      </c>
    </row>
    <row r="4" spans="1:15" x14ac:dyDescent="0.25">
      <c r="A4" s="33" t="s">
        <v>12</v>
      </c>
      <c r="B4" s="31">
        <f>AVERAGE(B6:B10)</f>
        <v>89.4</v>
      </c>
      <c r="C4" s="59">
        <f>AVERAGE(C5:C9)</f>
        <v>20886.75</v>
      </c>
      <c r="D4" s="32" t="s">
        <v>12</v>
      </c>
      <c r="E4" s="31">
        <f>AVERAGE(E6:E10)</f>
        <v>53.2</v>
      </c>
      <c r="F4" s="59">
        <f>AVERAGE(F5:F9)</f>
        <v>8282.7899999999991</v>
      </c>
      <c r="G4" s="32" t="s">
        <v>12</v>
      </c>
      <c r="H4" s="31">
        <f>AVERAGE(H6:H10)</f>
        <v>19.600000000000001</v>
      </c>
      <c r="I4" s="31">
        <f>AVERAGE(I6:I10)</f>
        <v>1189.8</v>
      </c>
    </row>
    <row r="5" spans="1:15" s="26" customFormat="1" x14ac:dyDescent="0.25">
      <c r="A5" s="118">
        <v>2022</v>
      </c>
      <c r="B5" s="90">
        <v>81</v>
      </c>
      <c r="C5" s="90">
        <v>18084.75</v>
      </c>
      <c r="D5" s="90">
        <v>2022</v>
      </c>
      <c r="E5" s="90">
        <v>49</v>
      </c>
      <c r="F5" s="90">
        <v>9135.9500000000007</v>
      </c>
      <c r="G5" s="90">
        <v>2022</v>
      </c>
      <c r="H5" s="90">
        <v>15</v>
      </c>
      <c r="I5" s="90">
        <v>64.849999999999994</v>
      </c>
      <c r="J5" s="119"/>
    </row>
    <row r="6" spans="1:15" s="26" customFormat="1" x14ac:dyDescent="0.25">
      <c r="A6" s="90">
        <v>2021</v>
      </c>
      <c r="B6" s="90">
        <v>71</v>
      </c>
      <c r="C6" s="90">
        <v>2087</v>
      </c>
      <c r="D6" s="90">
        <v>2021</v>
      </c>
      <c r="E6" s="90">
        <v>69</v>
      </c>
      <c r="F6" s="90">
        <v>1328</v>
      </c>
      <c r="G6" s="90">
        <v>2021</v>
      </c>
      <c r="H6" s="90">
        <v>23</v>
      </c>
      <c r="I6" s="90">
        <v>57</v>
      </c>
      <c r="J6" s="86"/>
    </row>
    <row r="7" spans="1:15" s="26" customFormat="1" x14ac:dyDescent="0.25">
      <c r="A7" s="29">
        <v>2020</v>
      </c>
      <c r="B7" s="57">
        <v>68</v>
      </c>
      <c r="C7" s="57">
        <v>7150</v>
      </c>
      <c r="D7" s="29">
        <v>2020</v>
      </c>
      <c r="E7" s="57">
        <v>51</v>
      </c>
      <c r="F7" s="57">
        <v>23908</v>
      </c>
      <c r="G7" s="29">
        <v>2020</v>
      </c>
      <c r="H7" s="57">
        <v>20</v>
      </c>
      <c r="I7" s="57">
        <v>497</v>
      </c>
      <c r="J7" s="87"/>
      <c r="K7" s="69"/>
      <c r="L7" s="69"/>
      <c r="M7" s="69"/>
      <c r="N7" s="69"/>
      <c r="O7" s="69"/>
    </row>
    <row r="8" spans="1:15" s="50" customFormat="1" x14ac:dyDescent="0.25">
      <c r="A8" s="29">
        <v>2019</v>
      </c>
      <c r="B8" s="57">
        <v>89</v>
      </c>
      <c r="C8" s="57">
        <v>8109</v>
      </c>
      <c r="D8" s="29">
        <v>2019</v>
      </c>
      <c r="E8" s="57">
        <v>84</v>
      </c>
      <c r="F8" s="57">
        <v>623</v>
      </c>
      <c r="G8" s="29">
        <v>2019</v>
      </c>
      <c r="H8" s="57">
        <v>22</v>
      </c>
      <c r="I8" s="57">
        <v>6</v>
      </c>
      <c r="J8" s="83"/>
      <c r="K8" s="70"/>
      <c r="L8" s="70"/>
      <c r="M8" s="70"/>
      <c r="N8" s="70"/>
      <c r="O8" s="70"/>
    </row>
    <row r="9" spans="1:15" x14ac:dyDescent="0.25">
      <c r="A9" s="89">
        <v>2018</v>
      </c>
      <c r="B9" s="30">
        <v>100</v>
      </c>
      <c r="C9" s="30">
        <v>69003</v>
      </c>
      <c r="D9" s="89">
        <v>2018</v>
      </c>
      <c r="E9" s="30">
        <v>31</v>
      </c>
      <c r="F9" s="30">
        <v>6419</v>
      </c>
      <c r="G9" s="89">
        <v>2018</v>
      </c>
      <c r="H9" s="30">
        <v>16</v>
      </c>
      <c r="I9" s="30">
        <v>5184</v>
      </c>
      <c r="J9" s="88"/>
      <c r="K9" s="66"/>
      <c r="L9" s="66"/>
      <c r="M9" s="66"/>
      <c r="N9" s="66"/>
      <c r="O9" s="66"/>
    </row>
    <row r="10" spans="1:15" x14ac:dyDescent="0.25">
      <c r="A10" s="89">
        <v>2017</v>
      </c>
      <c r="B10" s="30">
        <v>119</v>
      </c>
      <c r="C10" s="30">
        <v>31756</v>
      </c>
      <c r="D10" s="89">
        <v>2017</v>
      </c>
      <c r="E10" s="30">
        <v>31</v>
      </c>
      <c r="F10" s="30">
        <v>28246</v>
      </c>
      <c r="G10" s="89">
        <v>2017</v>
      </c>
      <c r="H10" s="30">
        <v>17</v>
      </c>
      <c r="I10" s="30">
        <v>205</v>
      </c>
    </row>
    <row r="11" spans="1:15" x14ac:dyDescent="0.25">
      <c r="A11" s="29">
        <v>2016</v>
      </c>
      <c r="B11" s="15">
        <v>71</v>
      </c>
      <c r="C11" s="15">
        <v>13123</v>
      </c>
      <c r="D11" s="29">
        <v>2016</v>
      </c>
      <c r="E11" s="15">
        <v>43</v>
      </c>
      <c r="F11" s="15">
        <v>194232</v>
      </c>
      <c r="G11" s="29">
        <v>2016</v>
      </c>
      <c r="H11" s="15">
        <v>16</v>
      </c>
      <c r="I11" s="15">
        <v>43</v>
      </c>
      <c r="L11" s="66"/>
    </row>
    <row r="12" spans="1:15" x14ac:dyDescent="0.25">
      <c r="A12" s="28">
        <v>2015</v>
      </c>
      <c r="B12" s="13">
        <v>89</v>
      </c>
      <c r="C12" s="14">
        <v>309046</v>
      </c>
      <c r="D12" s="27">
        <v>2015</v>
      </c>
      <c r="E12" s="13">
        <v>66</v>
      </c>
      <c r="F12" s="14">
        <v>1600</v>
      </c>
      <c r="G12" s="27">
        <v>2015</v>
      </c>
      <c r="H12" s="13">
        <v>28</v>
      </c>
      <c r="I12" s="13">
        <v>6317</v>
      </c>
      <c r="L12" s="67"/>
    </row>
    <row r="13" spans="1:15" x14ac:dyDescent="0.25">
      <c r="A13" s="25">
        <v>2014</v>
      </c>
      <c r="B13" s="6">
        <v>64</v>
      </c>
      <c r="C13" s="8">
        <v>7179</v>
      </c>
      <c r="D13" s="11">
        <v>2014</v>
      </c>
      <c r="E13" s="6">
        <v>122</v>
      </c>
      <c r="F13" s="7">
        <v>9170</v>
      </c>
      <c r="G13" s="10">
        <v>2014</v>
      </c>
      <c r="H13" s="6">
        <v>27</v>
      </c>
      <c r="I13" s="6">
        <v>7823</v>
      </c>
      <c r="L13" s="67"/>
    </row>
    <row r="14" spans="1:15" s="26" customFormat="1" x14ac:dyDescent="0.25">
      <c r="A14" s="25">
        <v>2013</v>
      </c>
      <c r="B14" s="6">
        <v>119</v>
      </c>
      <c r="C14" s="8">
        <v>172027</v>
      </c>
      <c r="D14" s="11">
        <v>2013</v>
      </c>
      <c r="E14" s="6">
        <v>134</v>
      </c>
      <c r="F14" s="7">
        <v>139282</v>
      </c>
      <c r="G14" s="10">
        <v>2013</v>
      </c>
      <c r="H14" s="6">
        <v>48</v>
      </c>
      <c r="I14" s="6">
        <v>3201</v>
      </c>
      <c r="L14" s="67"/>
    </row>
    <row r="15" spans="1:15" x14ac:dyDescent="0.25">
      <c r="A15" s="4">
        <v>2012</v>
      </c>
      <c r="B15" s="4">
        <v>148</v>
      </c>
      <c r="C15" s="56">
        <v>156726</v>
      </c>
      <c r="D15" s="4">
        <v>2012</v>
      </c>
      <c r="E15" s="4">
        <v>62</v>
      </c>
      <c r="F15" s="56">
        <v>153540</v>
      </c>
      <c r="G15" s="4">
        <v>2012</v>
      </c>
      <c r="H15" s="4">
        <v>20</v>
      </c>
      <c r="I15" s="4">
        <v>802</v>
      </c>
      <c r="L15" s="68"/>
    </row>
    <row r="16" spans="1:15" x14ac:dyDescent="0.25">
      <c r="A16" s="5"/>
      <c r="B16" s="5"/>
      <c r="C16" s="24"/>
      <c r="D16" s="5"/>
      <c r="E16" s="5"/>
      <c r="F16" s="5"/>
      <c r="G16" s="5"/>
      <c r="H16" s="5"/>
      <c r="I16" s="5"/>
      <c r="L16" s="65"/>
    </row>
    <row r="17" spans="1:12" x14ac:dyDescent="0.25">
      <c r="A17" s="101" t="s">
        <v>11</v>
      </c>
      <c r="B17" s="101"/>
      <c r="C17" s="24"/>
      <c r="D17" s="5"/>
      <c r="E17" s="5"/>
      <c r="F17" s="5"/>
      <c r="G17" s="5"/>
      <c r="H17" s="5"/>
      <c r="I17" s="5"/>
      <c r="L17" s="65"/>
    </row>
    <row r="18" spans="1:12" x14ac:dyDescent="0.25">
      <c r="A18" s="23">
        <f>SUM('25 YR '!B5,'25 YR '!E5,'25 YR '!H5)</f>
        <v>229.36</v>
      </c>
      <c r="B18" s="23">
        <f>SUM('25 YR '!C5,'25 YR '!F5,'25 YR '!I5)</f>
        <v>109661.54199999999</v>
      </c>
      <c r="C18" s="24"/>
      <c r="D18" s="5"/>
      <c r="E18" s="5"/>
      <c r="F18" s="5"/>
      <c r="G18" s="5"/>
      <c r="H18" s="5"/>
      <c r="I18" s="5"/>
      <c r="L18" s="65"/>
    </row>
    <row r="19" spans="1:12" x14ac:dyDescent="0.25">
      <c r="A19" s="5"/>
      <c r="B19" s="5"/>
      <c r="C19" s="24"/>
      <c r="D19" s="5"/>
      <c r="E19" s="5"/>
      <c r="F19" s="5"/>
      <c r="G19" s="5"/>
      <c r="H19" s="5"/>
      <c r="I19" s="5"/>
      <c r="L19" s="65"/>
    </row>
    <row r="20" spans="1:12" x14ac:dyDescent="0.25">
      <c r="A20" s="101" t="s">
        <v>10</v>
      </c>
      <c r="B20" s="101"/>
      <c r="L20" s="65"/>
    </row>
    <row r="21" spans="1:12" x14ac:dyDescent="0.25">
      <c r="A21" s="23">
        <f>SUM(B3,E3,H3)</f>
        <v>186.79999999999998</v>
      </c>
      <c r="B21" s="23">
        <f>SUM(C3,F3,I3)</f>
        <v>135868.90000000002</v>
      </c>
      <c r="I21" s="84"/>
      <c r="J21" s="84"/>
    </row>
    <row r="23" spans="1:12" x14ac:dyDescent="0.25">
      <c r="A23" s="101" t="s">
        <v>9</v>
      </c>
      <c r="B23" s="101"/>
    </row>
    <row r="24" spans="1:12" x14ac:dyDescent="0.25">
      <c r="A24" s="23">
        <f>SUM(B4,E4,H4)</f>
        <v>162.20000000000002</v>
      </c>
      <c r="B24" s="23">
        <f>SUM(C4,F4,I4)</f>
        <v>30359.34</v>
      </c>
    </row>
    <row r="25" spans="1:12" ht="15.75" thickBot="1" x14ac:dyDescent="0.3"/>
    <row r="26" spans="1:12" ht="16.5" thickTop="1" thickBot="1" x14ac:dyDescent="0.3">
      <c r="A26" s="102" t="s">
        <v>26</v>
      </c>
      <c r="B26" s="102"/>
      <c r="C26" s="102" t="s">
        <v>25</v>
      </c>
      <c r="D26" s="102"/>
      <c r="E26" s="102" t="s">
        <v>24</v>
      </c>
      <c r="F26" s="102"/>
      <c r="G26" s="102" t="s">
        <v>27</v>
      </c>
      <c r="H26" s="102"/>
      <c r="I26" s="121" t="s">
        <v>28</v>
      </c>
      <c r="J26" s="85"/>
      <c r="K26" s="99"/>
      <c r="L26" s="100"/>
    </row>
    <row r="27" spans="1:12" ht="16.5" thickTop="1" thickBot="1" x14ac:dyDescent="0.3">
      <c r="A27" s="82">
        <f>SUM(B6,E6,H6)</f>
        <v>163</v>
      </c>
      <c r="B27" s="82">
        <f>SUM(C6,F6,I6)</f>
        <v>3472</v>
      </c>
      <c r="C27" s="82">
        <f>SUM(B7,E7,H7)</f>
        <v>139</v>
      </c>
      <c r="D27" s="82">
        <f>SUM(C7,F7,I7)</f>
        <v>31555</v>
      </c>
      <c r="E27" s="82">
        <f>SUM(B8, E8,H8)</f>
        <v>195</v>
      </c>
      <c r="F27" s="82">
        <f>SUM(C8, F8,I8)</f>
        <v>8738</v>
      </c>
      <c r="G27" s="82">
        <f>SUM(B9,E9,H9)</f>
        <v>147</v>
      </c>
      <c r="H27" s="82">
        <f>SUM(C9,F9,I9)</f>
        <v>80606</v>
      </c>
      <c r="I27" s="82">
        <f>SUM(B10,E10,H10)</f>
        <v>167</v>
      </c>
      <c r="J27" s="82">
        <f>SUM(C10,F10,I10)</f>
        <v>60207</v>
      </c>
      <c r="K27" s="22"/>
      <c r="L27" s="22"/>
    </row>
    <row r="28" spans="1:12" ht="15.75" thickTop="1" x14ac:dyDescent="0.25"/>
  </sheetData>
  <mergeCells count="11">
    <mergeCell ref="A1:C1"/>
    <mergeCell ref="D1:F1"/>
    <mergeCell ref="G1:I1"/>
    <mergeCell ref="A17:B17"/>
    <mergeCell ref="A20:B20"/>
    <mergeCell ref="K26:L26"/>
    <mergeCell ref="A23:B23"/>
    <mergeCell ref="A26:B26"/>
    <mergeCell ref="C26:D26"/>
    <mergeCell ref="E26:F26"/>
    <mergeCell ref="G26:H26"/>
  </mergeCells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9"/>
  <sheetViews>
    <sheetView topLeftCell="A7" workbookViewId="0">
      <selection activeCell="J3" sqref="J3"/>
    </sheetView>
  </sheetViews>
  <sheetFormatPr defaultRowHeight="15" x14ac:dyDescent="0.25"/>
  <cols>
    <col min="1" max="1" width="15" customWidth="1"/>
    <col min="2" max="9" width="11.7109375" customWidth="1"/>
  </cols>
  <sheetData>
    <row r="1" spans="1:9" x14ac:dyDescent="0.25">
      <c r="A1" s="112"/>
      <c r="B1" s="114" t="s">
        <v>7</v>
      </c>
      <c r="C1" s="114"/>
      <c r="D1" s="115" t="s">
        <v>6</v>
      </c>
      <c r="E1" s="115"/>
      <c r="F1" s="116" t="s">
        <v>23</v>
      </c>
      <c r="G1" s="116"/>
      <c r="H1" s="117" t="s">
        <v>22</v>
      </c>
      <c r="I1" s="117"/>
    </row>
    <row r="2" spans="1:9" x14ac:dyDescent="0.25">
      <c r="A2" s="113"/>
      <c r="B2" s="49" t="s">
        <v>19</v>
      </c>
      <c r="C2" s="49" t="s">
        <v>18</v>
      </c>
      <c r="D2" s="60" t="s">
        <v>21</v>
      </c>
      <c r="E2" s="60" t="s">
        <v>18</v>
      </c>
      <c r="F2" s="48" t="s">
        <v>21</v>
      </c>
      <c r="G2" s="48" t="s">
        <v>20</v>
      </c>
      <c r="H2" s="47" t="s">
        <v>19</v>
      </c>
      <c r="I2" s="47" t="s">
        <v>18</v>
      </c>
    </row>
    <row r="3" spans="1:9" x14ac:dyDescent="0.25">
      <c r="A3" s="46">
        <v>2022</v>
      </c>
      <c r="B3" s="45">
        <v>81</v>
      </c>
      <c r="C3" s="45">
        <v>18084.75</v>
      </c>
      <c r="D3" s="63">
        <v>49</v>
      </c>
      <c r="E3" s="63">
        <v>9135.9500000000007</v>
      </c>
      <c r="F3" s="44">
        <v>15</v>
      </c>
      <c r="G3" s="44">
        <v>64.849999999999994</v>
      </c>
      <c r="H3" s="43">
        <v>145</v>
      </c>
      <c r="I3" s="43">
        <v>27286</v>
      </c>
    </row>
    <row r="4" spans="1:9" x14ac:dyDescent="0.25">
      <c r="A4" s="41" t="s">
        <v>12</v>
      </c>
      <c r="B4" s="42">
        <f>('ALL AVGS '!B4)</f>
        <v>89.4</v>
      </c>
      <c r="C4" s="40">
        <f>('ALL AVGS '!C4)</f>
        <v>20886.75</v>
      </c>
      <c r="D4" s="61">
        <f>('ALL AVGS '!E4)</f>
        <v>53.2</v>
      </c>
      <c r="E4" s="61">
        <f>('ALL AVGS '!F4)</f>
        <v>8282.7899999999991</v>
      </c>
      <c r="F4" s="39">
        <f>('ALL AVGS '!H4)</f>
        <v>19.600000000000001</v>
      </c>
      <c r="G4" s="39">
        <f>('ALL AVGS '!I4)</f>
        <v>1189.8</v>
      </c>
      <c r="H4" s="38">
        <f>('ALL AVGS '!A24)</f>
        <v>162.20000000000002</v>
      </c>
      <c r="I4" s="38">
        <f>('ALL AVGS '!B24)</f>
        <v>30359.34</v>
      </c>
    </row>
    <row r="5" spans="1:9" x14ac:dyDescent="0.25">
      <c r="A5" s="37" t="s">
        <v>17</v>
      </c>
      <c r="B5" s="36">
        <f t="shared" ref="B5:I5" si="0">B3/B4</f>
        <v>0.90604026845637575</v>
      </c>
      <c r="C5" s="36">
        <f t="shared" si="0"/>
        <v>0.86584796581564871</v>
      </c>
      <c r="D5" s="64">
        <f t="shared" si="0"/>
        <v>0.92105263157894735</v>
      </c>
      <c r="E5" s="64">
        <f t="shared" si="0"/>
        <v>1.103003939493818</v>
      </c>
      <c r="F5" s="35">
        <f t="shared" si="0"/>
        <v>0.76530612244897955</v>
      </c>
      <c r="G5" s="35">
        <f t="shared" si="0"/>
        <v>5.4504958816607829E-2</v>
      </c>
      <c r="H5" s="34">
        <f t="shared" si="0"/>
        <v>0.89395807644882852</v>
      </c>
      <c r="I5" s="34">
        <f t="shared" si="0"/>
        <v>0.8987678915286037</v>
      </c>
    </row>
    <row r="6" spans="1:9" x14ac:dyDescent="0.25">
      <c r="A6" s="41" t="s">
        <v>13</v>
      </c>
      <c r="B6" s="40">
        <f>('ALL AVGS '!B3)</f>
        <v>93.8</v>
      </c>
      <c r="C6" s="40">
        <f>('ALL AVGS '!C3)</f>
        <v>77620.600000000006</v>
      </c>
      <c r="D6" s="61">
        <f>('ALL AVGS '!E3)</f>
        <v>69.3</v>
      </c>
      <c r="E6" s="61">
        <f>('ALL AVGS '!F3)</f>
        <v>55834.8</v>
      </c>
      <c r="F6" s="39">
        <f>('ALL AVGS '!H3)</f>
        <v>23.7</v>
      </c>
      <c r="G6" s="39">
        <f>('ALL AVGS '!I3)</f>
        <v>2413.5</v>
      </c>
      <c r="H6" s="38">
        <f>('ALL AVGS '!A21)</f>
        <v>186.79999999999998</v>
      </c>
      <c r="I6" s="38">
        <f>('ALL AVGS '!B21)</f>
        <v>135868.90000000002</v>
      </c>
    </row>
    <row r="7" spans="1:9" x14ac:dyDescent="0.25">
      <c r="A7" s="37" t="s">
        <v>16</v>
      </c>
      <c r="B7" s="36">
        <f t="shared" ref="B7:I7" si="1">B3/B6</f>
        <v>0.86353944562899787</v>
      </c>
      <c r="C7" s="36">
        <f t="shared" si="1"/>
        <v>0.2329890518754042</v>
      </c>
      <c r="D7" s="64">
        <f t="shared" si="1"/>
        <v>0.70707070707070707</v>
      </c>
      <c r="E7" s="64">
        <f t="shared" si="1"/>
        <v>0.16362465702393489</v>
      </c>
      <c r="F7" s="35">
        <f t="shared" si="1"/>
        <v>0.63291139240506333</v>
      </c>
      <c r="G7" s="35">
        <f t="shared" si="1"/>
        <v>2.6869691319660244E-2</v>
      </c>
      <c r="H7" s="34">
        <f t="shared" si="1"/>
        <v>0.77623126338329773</v>
      </c>
      <c r="I7" s="34">
        <f t="shared" si="1"/>
        <v>0.20082594324381808</v>
      </c>
    </row>
    <row r="8" spans="1:9" x14ac:dyDescent="0.25">
      <c r="A8" s="41" t="s">
        <v>15</v>
      </c>
      <c r="B8" s="40">
        <f>('25 YR '!B5)</f>
        <v>98</v>
      </c>
      <c r="C8" s="40">
        <f>('25 YR '!C5)</f>
        <v>65417.39</v>
      </c>
      <c r="D8" s="62">
        <f>('25 YR '!E5)</f>
        <v>108.36</v>
      </c>
      <c r="E8" s="62">
        <f>('25 YR '!F5)</f>
        <v>42830.637999999999</v>
      </c>
      <c r="F8" s="39">
        <f>('25 YR '!H5)</f>
        <v>23</v>
      </c>
      <c r="G8" s="39">
        <f>('25 YR '!I5)</f>
        <v>1413.5139999999999</v>
      </c>
      <c r="H8" s="38">
        <f>('ALL AVGS '!A18)</f>
        <v>229.36</v>
      </c>
      <c r="I8" s="38">
        <f>('ALL AVGS '!B18)</f>
        <v>109661.54199999999</v>
      </c>
    </row>
    <row r="9" spans="1:9" x14ac:dyDescent="0.25">
      <c r="A9" s="37" t="s">
        <v>14</v>
      </c>
      <c r="B9" s="36">
        <f t="shared" ref="B9:I9" si="2">B3/B8</f>
        <v>0.82653061224489799</v>
      </c>
      <c r="C9" s="36">
        <f t="shared" si="2"/>
        <v>0.27645172025359005</v>
      </c>
      <c r="D9" s="64">
        <f t="shared" si="2"/>
        <v>0.45219638242894056</v>
      </c>
      <c r="E9" s="64">
        <f t="shared" si="2"/>
        <v>0.21330408386632019</v>
      </c>
      <c r="F9" s="35">
        <f t="shared" si="2"/>
        <v>0.65217391304347827</v>
      </c>
      <c r="G9" s="35">
        <f t="shared" si="2"/>
        <v>4.5878569296094698E-2</v>
      </c>
      <c r="H9" s="34">
        <f t="shared" si="2"/>
        <v>0.63219393093826293</v>
      </c>
      <c r="I9" s="34">
        <f t="shared" si="2"/>
        <v>0.24882013787477111</v>
      </c>
    </row>
  </sheetData>
  <mergeCells count="5">
    <mergeCell ref="A1:A2"/>
    <mergeCell ref="B1:C1"/>
    <mergeCell ref="D1:E1"/>
    <mergeCell ref="F1:G1"/>
    <mergeCell ref="H1:I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25 YR </vt:lpstr>
      <vt:lpstr>ALL AVGS </vt:lpstr>
      <vt:lpstr>5-10 YR % </vt:lpstr>
    </vt:vector>
  </TitlesOfParts>
  <Company>Department of Interior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mcrockett</dc:creator>
  <cp:lastModifiedBy>Vanhoozer, Dane M</cp:lastModifiedBy>
  <dcterms:created xsi:type="dcterms:W3CDTF">2019-04-05T16:18:04Z</dcterms:created>
  <dcterms:modified xsi:type="dcterms:W3CDTF">2023-01-23T16:46:42Z</dcterms:modified>
</cp:coreProperties>
</file>