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VRP\Dispatch\INTERAGENCY FIRE\2022 Fire Season\"/>
    </mc:Choice>
  </mc:AlternateContent>
  <xr:revisionPtr revIDLastSave="0" documentId="13_ncr:1_{A4062AEA-9D5D-41B2-BCEA-7004310F724C}" xr6:coauthVersionLast="47" xr6:coauthVersionMax="47" xr10:uidLastSave="{00000000-0000-0000-0000-000000000000}"/>
  <bookViews>
    <workbookView xWindow="28590" yWindow="-16320" windowWidth="29040" windowHeight="15840" tabRatio="761" xr2:uid="{00000000-000D-0000-FFFF-FFFF00000000}"/>
  </bookViews>
  <sheets>
    <sheet name="TIDC" sheetId="1" r:id="rId1"/>
    <sheet name="BTF" sheetId="5" r:id="rId2"/>
    <sheet name="NPS" sheetId="8" r:id="rId3"/>
    <sheet name="FWS" sheetId="7" r:id="rId4"/>
    <sheet name="County" sheetId="2" r:id="rId5"/>
    <sheet name="State" sheetId="10" r:id="rId6"/>
    <sheet name="False Alarm" sheetId="9" r:id="rId7"/>
    <sheet name="Piles " sheetId="18" r:id="rId8"/>
    <sheet name="RX Acres" sheetId="6" r:id="rId9"/>
    <sheet name="Abandoned-Non-Escape Campfire" sheetId="11" r:id="rId10"/>
    <sheet name="Campfire-Fire Restrictions" sheetId="19" r:id="rId11"/>
    <sheet name="Support" sheetId="12" r:id="rId12"/>
    <sheet name="Mechanized Use" sheetId="14" r:id="rId13"/>
    <sheet name="Red Lights &amp; Siren use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18" i="5"/>
  <c r="E19" i="5"/>
  <c r="E20" i="5"/>
  <c r="E21" i="5" s="1"/>
  <c r="E22" i="5" s="1"/>
  <c r="E23" i="5" s="1"/>
  <c r="E24" i="5" s="1"/>
  <c r="E25" i="5" s="1"/>
  <c r="H9" i="5"/>
  <c r="G19" i="1" l="1"/>
  <c r="H19" i="1"/>
  <c r="F19" i="1"/>
  <c r="E19" i="1"/>
  <c r="D19" i="1"/>
  <c r="J10" i="8"/>
  <c r="I10" i="8"/>
  <c r="H10" i="8"/>
  <c r="G10" i="8"/>
  <c r="H9" i="1"/>
  <c r="G14" i="1"/>
  <c r="G13" i="1"/>
  <c r="G12" i="1"/>
  <c r="G11" i="1"/>
  <c r="G10" i="1"/>
  <c r="G9" i="1"/>
  <c r="F14" i="1"/>
  <c r="F13" i="1"/>
  <c r="F12" i="1"/>
  <c r="F10" i="1"/>
  <c r="F9" i="1"/>
  <c r="E14" i="1"/>
  <c r="E13" i="1"/>
  <c r="E12" i="1"/>
  <c r="E11" i="1"/>
  <c r="E10" i="1"/>
  <c r="E9" i="1"/>
  <c r="D9" i="1"/>
  <c r="D10" i="1"/>
  <c r="D11" i="1"/>
  <c r="D12" i="1"/>
  <c r="D13" i="1"/>
  <c r="D14" i="1"/>
  <c r="I9" i="5"/>
  <c r="K9" i="5"/>
  <c r="J9" i="5"/>
  <c r="E26" i="5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F15" i="7"/>
  <c r="P16" i="1"/>
  <c r="O16" i="1"/>
  <c r="V45" i="6"/>
  <c r="F23" i="8"/>
  <c r="F24" i="8"/>
  <c r="F25" i="8"/>
  <c r="F26" i="8"/>
  <c r="F27" i="8"/>
  <c r="F28" i="8"/>
  <c r="F29" i="8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J37" i="1"/>
  <c r="J36" i="1"/>
  <c r="J35" i="1"/>
  <c r="J34" i="1"/>
  <c r="J33" i="1"/>
  <c r="J32" i="1"/>
  <c r="J31" i="1"/>
  <c r="J30" i="1"/>
  <c r="D29" i="1"/>
  <c r="D30" i="1"/>
  <c r="J29" i="1"/>
  <c r="J38" i="1" l="1"/>
  <c r="P17" i="2"/>
  <c r="P18" i="2"/>
  <c r="P19" i="2"/>
  <c r="P20" i="2"/>
  <c r="P21" i="2"/>
  <c r="P22" i="2"/>
  <c r="P23" i="2"/>
  <c r="P24" i="2"/>
  <c r="P25" i="2"/>
  <c r="P16" i="2"/>
  <c r="P44" i="2"/>
  <c r="P45" i="2"/>
  <c r="P46" i="2"/>
  <c r="P47" i="2"/>
  <c r="P48" i="2"/>
  <c r="P49" i="2"/>
  <c r="P50" i="2"/>
  <c r="P51" i="2"/>
  <c r="P42" i="2"/>
  <c r="V76" i="6" l="1"/>
  <c r="V75" i="6"/>
  <c r="H6" i="18" l="1"/>
  <c r="V74" i="6" l="1"/>
  <c r="I19" i="1" s="1"/>
  <c r="F4" i="11" l="1"/>
  <c r="D37" i="1"/>
  <c r="D36" i="1"/>
  <c r="D35" i="1"/>
  <c r="D34" i="1"/>
  <c r="D33" i="1"/>
  <c r="D32" i="1"/>
  <c r="D31" i="1"/>
  <c r="E4" i="11"/>
  <c r="D4" i="11"/>
  <c r="F6" i="2" l="1"/>
  <c r="F5" i="2"/>
  <c r="F4" i="2"/>
  <c r="F18" i="2"/>
  <c r="F19" i="2"/>
  <c r="F25" i="2"/>
  <c r="F32" i="2"/>
  <c r="F33" i="2"/>
  <c r="F34" i="2"/>
  <c r="F35" i="2"/>
  <c r="F36" i="2"/>
  <c r="F37" i="2"/>
  <c r="F3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H12" i="1" l="1"/>
  <c r="P29" i="2"/>
  <c r="R6" i="18"/>
  <c r="M6" i="18"/>
  <c r="C6" i="18"/>
  <c r="V25" i="6"/>
  <c r="V26" i="6"/>
  <c r="V27" i="6"/>
  <c r="V28" i="6"/>
  <c r="V29" i="6"/>
  <c r="V30" i="6"/>
  <c r="V31" i="6"/>
  <c r="V24" i="6"/>
  <c r="V23" i="6"/>
  <c r="V54" i="6"/>
  <c r="V50" i="6"/>
  <c r="V49" i="6"/>
  <c r="V48" i="6"/>
  <c r="V47" i="6"/>
  <c r="V46" i="6"/>
  <c r="V44" i="6"/>
  <c r="V19" i="6"/>
  <c r="V18" i="6"/>
  <c r="V17" i="6"/>
  <c r="V16" i="6"/>
  <c r="V15" i="6"/>
  <c r="V14" i="6"/>
  <c r="V13" i="6"/>
  <c r="V12" i="6"/>
  <c r="V11" i="6"/>
  <c r="P30" i="2"/>
  <c r="P31" i="2"/>
  <c r="P32" i="2"/>
  <c r="P33" i="2"/>
  <c r="P34" i="2"/>
  <c r="P35" i="2"/>
  <c r="P36" i="2"/>
  <c r="P37" i="2"/>
  <c r="P38" i="2"/>
  <c r="Q16" i="1"/>
  <c r="N16" i="1"/>
  <c r="G24" i="1"/>
  <c r="G25" i="1" s="1"/>
  <c r="F17" i="10"/>
  <c r="F18" i="10"/>
  <c r="F19" i="10"/>
  <c r="F20" i="10"/>
  <c r="F21" i="10"/>
  <c r="F22" i="10"/>
  <c r="F23" i="10"/>
  <c r="F24" i="10"/>
  <c r="F25" i="10"/>
  <c r="F26" i="10"/>
  <c r="H6" i="10"/>
  <c r="H5" i="10"/>
  <c r="H4" i="10"/>
  <c r="F24" i="1"/>
  <c r="F25" i="1" s="1"/>
  <c r="E24" i="1"/>
  <c r="E25" i="1" s="1"/>
  <c r="J11" i="7"/>
  <c r="I11" i="7"/>
  <c r="H11" i="7"/>
  <c r="G11" i="7"/>
  <c r="F20" i="1"/>
  <c r="E20" i="1"/>
  <c r="G20" i="1"/>
  <c r="D20" i="1"/>
  <c r="K9" i="2"/>
  <c r="J9" i="2"/>
  <c r="I9" i="2"/>
  <c r="H25" i="1"/>
  <c r="H20" i="1"/>
  <c r="V81" i="6"/>
  <c r="H24" i="1"/>
  <c r="H14" i="1"/>
  <c r="H13" i="1"/>
  <c r="H11" i="1"/>
  <c r="H10" i="1"/>
  <c r="V85" i="6"/>
  <c r="V86" i="6"/>
  <c r="V87" i="6"/>
  <c r="V88" i="6"/>
  <c r="V89" i="6"/>
  <c r="V90" i="6"/>
  <c r="V84" i="6"/>
  <c r="V65" i="6"/>
  <c r="V66" i="6"/>
  <c r="V67" i="6"/>
  <c r="V68" i="6"/>
  <c r="V69" i="6"/>
  <c r="V70" i="6"/>
  <c r="V64" i="6"/>
  <c r="V55" i="6"/>
  <c r="V56" i="6"/>
  <c r="V57" i="6"/>
  <c r="V58" i="6"/>
  <c r="V59" i="6"/>
  <c r="V60" i="6"/>
  <c r="V36" i="6"/>
  <c r="V37" i="6"/>
  <c r="V38" i="6"/>
  <c r="V39" i="6"/>
  <c r="V40" i="6"/>
  <c r="V35" i="6"/>
  <c r="F21" i="8"/>
  <c r="F22" i="8"/>
  <c r="G5" i="5"/>
  <c r="F14" i="10"/>
  <c r="F15" i="10"/>
  <c r="F1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Q11" i="1"/>
  <c r="P11" i="1"/>
  <c r="O11" i="1"/>
  <c r="N11" i="1"/>
  <c r="Q10" i="1"/>
  <c r="P10" i="1"/>
  <c r="O10" i="1"/>
  <c r="N10" i="1"/>
  <c r="Q9" i="1"/>
  <c r="P9" i="1"/>
  <c r="O9" i="1"/>
  <c r="N9" i="1"/>
  <c r="D24" i="1"/>
  <c r="D25" i="1" s="1"/>
  <c r="F16" i="7"/>
  <c r="F17" i="7"/>
  <c r="F18" i="7"/>
  <c r="F19" i="7"/>
  <c r="F20" i="7"/>
  <c r="F21" i="7"/>
  <c r="F22" i="7"/>
  <c r="F23" i="7"/>
  <c r="F24" i="7"/>
  <c r="F25" i="7"/>
  <c r="H9" i="2"/>
  <c r="G10" i="5"/>
  <c r="G9" i="5"/>
  <c r="G8" i="5"/>
  <c r="G7" i="5"/>
  <c r="G6" i="5"/>
  <c r="I13" i="1" l="1"/>
  <c r="I10" i="1"/>
  <c r="V61" i="6"/>
  <c r="V91" i="6"/>
  <c r="I11" i="1"/>
  <c r="I25" i="1"/>
  <c r="I24" i="1"/>
  <c r="V51" i="6"/>
  <c r="I20" i="1"/>
  <c r="I14" i="1"/>
  <c r="I9" i="1"/>
  <c r="V32" i="6"/>
  <c r="V71" i="6"/>
  <c r="V41" i="6"/>
  <c r="V20" i="6"/>
  <c r="I12" i="1"/>
  <c r="N5" i="1"/>
  <c r="H15" i="1"/>
  <c r="D38" i="1"/>
  <c r="Q12" i="1"/>
  <c r="O12" i="1"/>
  <c r="P12" i="1"/>
  <c r="N12" i="1"/>
  <c r="O5" i="1" l="1"/>
  <c r="I15" i="1"/>
  <c r="F15" i="1"/>
  <c r="E15" i="1" l="1"/>
  <c r="K5" i="1" s="1"/>
  <c r="D15" i="1"/>
  <c r="J5" i="1" s="1"/>
  <c r="G15" i="1"/>
  <c r="M5" i="1" s="1"/>
  <c r="L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jejones</author>
    <author>Erin Palm</author>
  </authors>
  <commentList>
    <comment ref="P12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Q1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TY5
TY4
TY3
TY2
TY1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GR2 Grass
GS2 Grass/Shrub
SH9 Brush
TL1 Timber
SB1 Slash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tc={3271FEA3-FE86-4B25-862C-8C9493EFE945}</author>
    <author>Erin Palm</author>
  </authors>
  <commentList>
    <comment ref="C14" authorId="0" shapeId="0" xr:uid="{3271FEA3-FE86-4B25-862C-8C9493EFE945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 this number from O365&gt;GRTE Teton Interagency Fire&gt;General&gt;20XX Fire Chart Backfill Schedule</t>
      </text>
    </comment>
    <comment ref="O14" authorId="1" shapeId="0" xr:uid="{00000000-0006-0000-0200-000001000000}">
      <text>
        <r>
          <rPr>
            <b/>
            <sz val="9"/>
            <color indexed="81"/>
            <rFont val="Tahoma"/>
            <family val="2"/>
          </rPr>
          <t>A - 0-0.2 acres
B - 0.3-9.0 Acres
C - 10-99 Acres
D - 100-299 acres
E - 300-999 acres
F - 1000-5000 acres
G - &gt;5000 acres</t>
        </r>
      </text>
    </comment>
    <comment ref="P14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TY1
TY2
TY3
TY4
TY5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Palm</author>
  </authors>
  <commentList>
    <comment ref="P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 - 0-0.2 acres
B - 0.3-9.0 Acres
C - 10-99 Acres
D - 100-299 acres
E - 300-999 acres
F - 1000-5000 acres
G - &gt;5000 acres</t>
        </r>
      </text>
    </comment>
    <comment ref="R1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1-Short Grass
2-Timber
3-Tall Grass
4-Chapperal
5-Brush
6-Dormant Brush
7-Southern Rough
8-Closed Timber Liter
9-Hardwood Liter
10-Timber
11-Light Logging Slash
12-Medium Logging Slash
13-Heavy Logging Slash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Palm</author>
  </authors>
  <commentList>
    <comment ref="P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A - 0-0.2 acres
B - 0.3-9.0 Acres
C - 10-99 Acres
D - 100-299 acres
E - 300-999 acres
F - 1000-5000 acres
G - &gt;5000 acres
</t>
        </r>
      </text>
    </comment>
    <comment ref="Q1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1-Short Grass
2-Timber
3-Tall Grass
4-Chapperal
5-Brush
6-Dormant Brush
7-Southern Rough
8-Closed Timber Liter
9-Hardwood Liter
10-Timber
11-Light Logging Slash
12-Medium Logging Slash
13-Heavy Logging Slash
 </t>
        </r>
      </text>
    </comment>
  </commentList>
</comments>
</file>

<file path=xl/sharedStrings.xml><?xml version="1.0" encoding="utf-8"?>
<sst xmlns="http://schemas.openxmlformats.org/spreadsheetml/2006/main" count="2807" uniqueCount="825">
  <si>
    <t>Date</t>
  </si>
  <si>
    <t>Fire Name</t>
  </si>
  <si>
    <t>Fire # (Firecode)</t>
  </si>
  <si>
    <t>SO #</t>
  </si>
  <si>
    <t>County #</t>
  </si>
  <si>
    <t>FS Acres Natural</t>
  </si>
  <si>
    <t>IC</t>
  </si>
  <si>
    <t>FS HUMAN</t>
  </si>
  <si>
    <t>FS NATURAL</t>
  </si>
  <si>
    <t>Cause</t>
  </si>
  <si>
    <t>Natural Acres</t>
  </si>
  <si>
    <t>FISH &amp; WILDLIFE</t>
  </si>
  <si>
    <t>Human Fires</t>
  </si>
  <si>
    <t>RX    Acres</t>
  </si>
  <si>
    <t>USFS
P Code</t>
  </si>
  <si>
    <t>Class</t>
  </si>
  <si>
    <t>Comp</t>
  </si>
  <si>
    <t>Date
Out</t>
  </si>
  <si>
    <t>Fuel
Type</t>
  </si>
  <si>
    <t>Legal
Twn   Rng   Sec</t>
  </si>
  <si>
    <t>Current 
District #</t>
  </si>
  <si>
    <t>RX    Fires</t>
  </si>
  <si>
    <t>Inc #</t>
  </si>
  <si>
    <t>Reported Location</t>
  </si>
  <si>
    <t>FOREST TOTALS</t>
  </si>
  <si>
    <t>FWS TOTALS</t>
  </si>
  <si>
    <t>ABANDONED-NON-ESCAPE
CAMPFIRE</t>
  </si>
  <si>
    <t>N/A</t>
  </si>
  <si>
    <t>FWS HUMAN</t>
  </si>
  <si>
    <t>FWS NATURAL</t>
  </si>
  <si>
    <t>FWS Human</t>
  </si>
  <si>
    <t>FWS Natural</t>
  </si>
  <si>
    <t>FWS Acres Natural</t>
  </si>
  <si>
    <t>FWS
#</t>
  </si>
  <si>
    <t>Project Name</t>
  </si>
  <si>
    <t xml:space="preserve"> ABCD MISC</t>
  </si>
  <si>
    <t xml:space="preserve"> FIRE SUPPORT</t>
  </si>
  <si>
    <t xml:space="preserve"> REGIONAL SEV.</t>
  </si>
  <si>
    <t xml:space="preserve"> NATIONAL SEV.</t>
  </si>
  <si>
    <t>County 
Human</t>
  </si>
  <si>
    <t>County                      Stats</t>
  </si>
  <si>
    <t/>
  </si>
  <si>
    <t xml:space="preserve"> NATIONAL FOREST</t>
  </si>
  <si>
    <t xml:space="preserve"> TOTALS</t>
  </si>
  <si>
    <t xml:space="preserve"> NATIONAL FOREST 
 STATS</t>
  </si>
  <si>
    <t xml:space="preserve"> HUMAN</t>
  </si>
  <si>
    <t xml:space="preserve"> NATURAL</t>
  </si>
  <si>
    <t>D1</t>
  </si>
  <si>
    <t>D2</t>
  </si>
  <si>
    <t>D3</t>
  </si>
  <si>
    <t>D4</t>
  </si>
  <si>
    <t>D6</t>
  </si>
  <si>
    <t>D7</t>
  </si>
  <si>
    <t>TDX</t>
  </si>
  <si>
    <t>LIX</t>
  </si>
  <si>
    <t>FS Acres 
Human</t>
  </si>
  <si>
    <t>FS                Natural</t>
  </si>
  <si>
    <t>FS   
Human</t>
  </si>
  <si>
    <t>FS Acres   Human</t>
  </si>
  <si>
    <t>FS     Human</t>
  </si>
  <si>
    <t>FS     Natural</t>
  </si>
  <si>
    <t>National Elk Refuge</t>
  </si>
  <si>
    <t>GTP      Human</t>
  </si>
  <si>
    <t>GTP      Human Acres</t>
  </si>
  <si>
    <t>GTP      Natural</t>
  </si>
  <si>
    <t>GTP      Natural Acres</t>
  </si>
  <si>
    <t>Teton County</t>
  </si>
  <si>
    <t>SUX</t>
  </si>
  <si>
    <t>Sublette County</t>
  </si>
  <si>
    <t>Lincoln County</t>
  </si>
  <si>
    <t>County</t>
  </si>
  <si>
    <t xml:space="preserve">STATE </t>
  </si>
  <si>
    <t xml:space="preserve"> #</t>
  </si>
  <si>
    <t>County #'s</t>
  </si>
  <si>
    <t>Human    Acres</t>
  </si>
  <si>
    <t>Natural    Fires</t>
  </si>
  <si>
    <t>Human   Acres</t>
  </si>
  <si>
    <t>Human   Fires</t>
  </si>
  <si>
    <t>Natural   Fires</t>
  </si>
  <si>
    <t>Natural   Acres</t>
  </si>
  <si>
    <t>Name</t>
  </si>
  <si>
    <t xml:space="preserve">
National Park
 STATS</t>
  </si>
  <si>
    <t>FISH &amp; WILDLIFE
SERVICE
 STATS</t>
  </si>
  <si>
    <t>Location</t>
  </si>
  <si>
    <t>District</t>
  </si>
  <si>
    <t>Extinguisher</t>
  </si>
  <si>
    <t>Steel Ring</t>
  </si>
  <si>
    <t>Unimproved Ring</t>
  </si>
  <si>
    <t>Park SD</t>
  </si>
  <si>
    <t>Park ND</t>
  </si>
  <si>
    <t>Natural    Acres</t>
  </si>
  <si>
    <t>Human    Fires</t>
  </si>
  <si>
    <t>Total</t>
  </si>
  <si>
    <t>Fire    Restrictions</t>
  </si>
  <si>
    <t>Wyoming State Forestry Division</t>
  </si>
  <si>
    <t>Fire Restrictions</t>
  </si>
  <si>
    <t>State #'s</t>
  </si>
  <si>
    <t>State Stats</t>
  </si>
  <si>
    <t>Human</t>
  </si>
  <si>
    <t>Natural</t>
  </si>
  <si>
    <t xml:space="preserve"> State #</t>
  </si>
  <si>
    <t xml:space="preserve">Contained </t>
  </si>
  <si>
    <t>Controlled</t>
  </si>
  <si>
    <t>Out</t>
  </si>
  <si>
    <t>X</t>
  </si>
  <si>
    <t>Contained</t>
  </si>
  <si>
    <t>FWS Human Acres</t>
  </si>
  <si>
    <t xml:space="preserve">FWS Natural </t>
  </si>
  <si>
    <t xml:space="preserve">FWS Human Acres </t>
  </si>
  <si>
    <t xml:space="preserve">FWS Natural Acres </t>
  </si>
  <si>
    <t>Total Acres</t>
  </si>
  <si>
    <t>D1 Kemmerer</t>
  </si>
  <si>
    <t>D2 Big Piney</t>
  </si>
  <si>
    <t>D3 Greys River</t>
  </si>
  <si>
    <t>D4 Jackson</t>
  </si>
  <si>
    <t>D6 Buffalo</t>
  </si>
  <si>
    <t>D7 Pinedale</t>
  </si>
  <si>
    <t>NER</t>
  </si>
  <si>
    <t>Acres Burned</t>
  </si>
  <si>
    <t>Project Number</t>
  </si>
  <si>
    <t>Management Number</t>
  </si>
  <si>
    <t>P4EK47</t>
  </si>
  <si>
    <t>S41111</t>
  </si>
  <si>
    <t>S49999</t>
  </si>
  <si>
    <t>P4EKW3</t>
  </si>
  <si>
    <t>TETON INTERAGENCY 
FIRE MANAGEMENT AREA 
TOTALS</t>
  </si>
  <si>
    <t>GTP Account number</t>
  </si>
  <si>
    <t>Burn Date</t>
  </si>
  <si>
    <t>GRTE</t>
  </si>
  <si>
    <t>WY-GTP-</t>
  </si>
  <si>
    <t>Human Acres</t>
  </si>
  <si>
    <t>Human Fire</t>
  </si>
  <si>
    <t xml:space="preserve"> Natural Fires
</t>
  </si>
  <si>
    <t>County
Human Acres</t>
  </si>
  <si>
    <t>County Natural Acres</t>
  </si>
  <si>
    <t>County 
Natural Fire</t>
  </si>
  <si>
    <t xml:space="preserve">                   NATIONAL PARK</t>
  </si>
  <si>
    <t>GRAND TETON</t>
  </si>
  <si>
    <t>Reported on Sit?</t>
  </si>
  <si>
    <t xml:space="preserve">Total </t>
  </si>
  <si>
    <t>Natural Fires</t>
  </si>
  <si>
    <t>Notes</t>
  </si>
  <si>
    <t xml:space="preserve">Controlled </t>
  </si>
  <si>
    <t>USFS P CODE</t>
  </si>
  <si>
    <t xml:space="preserve">Authorized By </t>
  </si>
  <si>
    <t>Purpose</t>
  </si>
  <si>
    <t>Wilderness Area</t>
  </si>
  <si>
    <t>Wilderness Mechanized use</t>
  </si>
  <si>
    <t xml:space="preserve">Date </t>
  </si>
  <si>
    <t>Acres</t>
  </si>
  <si>
    <t xml:space="preserve">Acres </t>
  </si>
  <si>
    <t>D6 Blackrock</t>
  </si>
  <si>
    <t>Reported on Sit</t>
  </si>
  <si>
    <t xml:space="preserve">Date  </t>
  </si>
  <si>
    <t xml:space="preserve">FALSE ALARM
</t>
  </si>
  <si>
    <t>Support</t>
  </si>
  <si>
    <t>State
Human</t>
  </si>
  <si>
    <t>State Acres
Natural</t>
  </si>
  <si>
    <t>Red Lights and Siren Use on USFS lands</t>
  </si>
  <si>
    <t>Time</t>
  </si>
  <si>
    <t>Resource</t>
  </si>
  <si>
    <t>Reason</t>
  </si>
  <si>
    <t>Contained  Date</t>
  </si>
  <si>
    <t>Controlled Date</t>
  </si>
  <si>
    <t xml:space="preserve">D3 Greys River </t>
  </si>
  <si>
    <t>Planned Acres/Area</t>
  </si>
  <si>
    <r>
      <t xml:space="preserve"> Pile Burns </t>
    </r>
    <r>
      <rPr>
        <sz val="10"/>
        <rFont val="Arial"/>
        <family val="2"/>
      </rPr>
      <t>(see RX tab for acreage included in TIDC Tab - Rx category)</t>
    </r>
  </si>
  <si>
    <t>West Zone</t>
  </si>
  <si>
    <t>East Zone</t>
  </si>
  <si>
    <t>North Zone</t>
  </si>
  <si>
    <t>Total Zone acreage</t>
  </si>
  <si>
    <t>Total Zone Acreage</t>
  </si>
  <si>
    <t>Total Park Acreage</t>
  </si>
  <si>
    <t>PRESCRIBED BURN
FIRE STATS (includes Summary of each Zones pile burns)</t>
  </si>
  <si>
    <t>x</t>
  </si>
  <si>
    <t>RX Fires/ Piles</t>
  </si>
  <si>
    <t>IQCS ID</t>
  </si>
  <si>
    <t>#00000</t>
  </si>
  <si>
    <t>Equipment Used</t>
  </si>
  <si>
    <t>SAR - Nature of Injury</t>
  </si>
  <si>
    <t>Yes</t>
  </si>
  <si>
    <t>WYS</t>
  </si>
  <si>
    <t>Latitude    
Deg  Decimal Min</t>
  </si>
  <si>
    <t xml:space="preserve">  Longitude
    Deg Decimal Min</t>
  </si>
  <si>
    <t>P4(Firecode)</t>
  </si>
  <si>
    <t>District #</t>
  </si>
  <si>
    <t>InFORM Initiated</t>
  </si>
  <si>
    <t>InFORM Completed</t>
  </si>
  <si>
    <t>InFORM 
Closed</t>
  </si>
  <si>
    <t>Longitude
Deg  Decimal Min</t>
  </si>
  <si>
    <t>Latitude
Deg Decimal Min</t>
  </si>
  <si>
    <t>InFORM
 Iniated</t>
  </si>
  <si>
    <t>InFORM
Closed</t>
  </si>
  <si>
    <t>Latitude
Deg  Decimal Min</t>
  </si>
  <si>
    <t xml:space="preserve">Longitude
Deg Decimal Min </t>
  </si>
  <si>
    <t>Latitude                Deg Decimal Min</t>
  </si>
  <si>
    <r>
      <t xml:space="preserve">Sublette County </t>
    </r>
    <r>
      <rPr>
        <b/>
        <sz val="14"/>
        <rFont val="Arial"/>
        <family val="2"/>
      </rPr>
      <t>(Casper will put into their SIT)</t>
    </r>
  </si>
  <si>
    <t>WY-SUX-</t>
  </si>
  <si>
    <t>Latitude 
Deg         Dec Min</t>
  </si>
  <si>
    <t>Longitude
Deg          Dec Min</t>
  </si>
  <si>
    <t>PP</t>
  </si>
  <si>
    <t>WY-BTF-002200</t>
  </si>
  <si>
    <t>WY-BTF-002201</t>
  </si>
  <si>
    <t>WY-BTF-002202</t>
  </si>
  <si>
    <t>WY-BTF-002203</t>
  </si>
  <si>
    <t>WY-BTF-002204</t>
  </si>
  <si>
    <t>WY-BTF-002205</t>
  </si>
  <si>
    <t>WY-BTF-002206</t>
  </si>
  <si>
    <t>WY-BTF-002207</t>
  </si>
  <si>
    <t>WY-BTF-002208</t>
  </si>
  <si>
    <t>WY-BTF-002209</t>
  </si>
  <si>
    <t>WY-BTF-002210</t>
  </si>
  <si>
    <t>WY-BTF-002211</t>
  </si>
  <si>
    <t>WY-BTF-002212</t>
  </si>
  <si>
    <t>WY-BTF-002213</t>
  </si>
  <si>
    <t>WY-BTF-002214</t>
  </si>
  <si>
    <t>WY-BTF-002215</t>
  </si>
  <si>
    <t>WY-BTF-002216</t>
  </si>
  <si>
    <t>WY-BTF-002217</t>
  </si>
  <si>
    <t>WY-BTF-002218</t>
  </si>
  <si>
    <t>WY-BTF-002219</t>
  </si>
  <si>
    <t>WY-BTF-002220</t>
  </si>
  <si>
    <t>WY-LIX-</t>
  </si>
  <si>
    <t>ATTENDED 
CAMPFIRE DURING FIRE RESTRICTIONS</t>
  </si>
  <si>
    <t>CAMPFIRE-FIRE RESTRICTIONS</t>
  </si>
  <si>
    <t xml:space="preserve"> </t>
  </si>
  <si>
    <t>WY-BTF-002221</t>
  </si>
  <si>
    <t>WY-BTF-002222</t>
  </si>
  <si>
    <t>WY-BTF-002223</t>
  </si>
  <si>
    <t>WY-BTF-002224</t>
  </si>
  <si>
    <t>WY-BTF-002225</t>
  </si>
  <si>
    <t>WY-BTF-002226</t>
  </si>
  <si>
    <t>WY-BTF-002227</t>
  </si>
  <si>
    <t>WY-BTF-002228</t>
  </si>
  <si>
    <t>WY-BTF-002229</t>
  </si>
  <si>
    <t>WY-BTF-002230</t>
  </si>
  <si>
    <t>WY-BTF-002231</t>
  </si>
  <si>
    <t>WY-BTF-002232</t>
  </si>
  <si>
    <t>WY-BTF-002233</t>
  </si>
  <si>
    <t>WY-BTF-002234</t>
  </si>
  <si>
    <t>WY-BTF-002235</t>
  </si>
  <si>
    <t>WY-BTF-002236</t>
  </si>
  <si>
    <t>WY-BTF-002237</t>
  </si>
  <si>
    <t>WY-BTF-002238</t>
  </si>
  <si>
    <t>WY-BTF-002239</t>
  </si>
  <si>
    <t>WY-BTF-002240</t>
  </si>
  <si>
    <t>WY-BTF-002241</t>
  </si>
  <si>
    <t>WY-BTF-002242</t>
  </si>
  <si>
    <t>WY-BTF-002243</t>
  </si>
  <si>
    <t>WY-BTF-002244</t>
  </si>
  <si>
    <t>WY-BTF-002245</t>
  </si>
  <si>
    <t>WY-BTF-002246</t>
  </si>
  <si>
    <t>WY-BTF-002247</t>
  </si>
  <si>
    <t>WY-BTF-002248</t>
  </si>
  <si>
    <t>WY-BTF-002249</t>
  </si>
  <si>
    <t>WY-BTF-002250</t>
  </si>
  <si>
    <t>WY-BTF-002251</t>
  </si>
  <si>
    <t>WY-BTF-002252</t>
  </si>
  <si>
    <t>WY-BTF-002253</t>
  </si>
  <si>
    <t>WY-BTF-002254</t>
  </si>
  <si>
    <t>WY-BTF-002255</t>
  </si>
  <si>
    <t>WY-BTF-002256</t>
  </si>
  <si>
    <t>WY-BTF-002257</t>
  </si>
  <si>
    <t>WY-BTF-002258</t>
  </si>
  <si>
    <t>WY-BTF-002259</t>
  </si>
  <si>
    <t>WY-BTF-002260</t>
  </si>
  <si>
    <t>WY-BTF-002261</t>
  </si>
  <si>
    <t>WY-BTF-002262</t>
  </si>
  <si>
    <t>WY-BTF-002263</t>
  </si>
  <si>
    <t>WY-BTF-002264</t>
  </si>
  <si>
    <t>WY-BTF-002265</t>
  </si>
  <si>
    <t>WY-BTF-002266</t>
  </si>
  <si>
    <t>WY-BTF-002267</t>
  </si>
  <si>
    <t>WY-BTF-002268</t>
  </si>
  <si>
    <t>WY-BTF-002269</t>
  </si>
  <si>
    <t>WY-BTF-002270</t>
  </si>
  <si>
    <t>WY-BTF-002271</t>
  </si>
  <si>
    <t>WY-BTF-002272</t>
  </si>
  <si>
    <t>WY-BTF-002273</t>
  </si>
  <si>
    <t>WY-BTF-002274</t>
  </si>
  <si>
    <t>WY-BTF-002275</t>
  </si>
  <si>
    <t>WY-BTF-002276</t>
  </si>
  <si>
    <t>WY-BTF-002277</t>
  </si>
  <si>
    <t>WY-BTF-002278</t>
  </si>
  <si>
    <t>WY-BTF-002279</t>
  </si>
  <si>
    <t>WY-BTF-002280</t>
  </si>
  <si>
    <t>WY-BTF-002281</t>
  </si>
  <si>
    <t>WY-BTF-002282</t>
  </si>
  <si>
    <t>WY-BTF-002283</t>
  </si>
  <si>
    <t>WY-BTF-002284</t>
  </si>
  <si>
    <t>WY-BTF-002285</t>
  </si>
  <si>
    <t>WY-BTF-002286</t>
  </si>
  <si>
    <t>WY-BTF-002287</t>
  </si>
  <si>
    <t>WY-BTF-002288</t>
  </si>
  <si>
    <t>WY-BTF-002289</t>
  </si>
  <si>
    <t>WY-BTF-002290</t>
  </si>
  <si>
    <t>WY-BTF-002291</t>
  </si>
  <si>
    <t>WY-BTF-002292</t>
  </si>
  <si>
    <t>WY-BTF-002293</t>
  </si>
  <si>
    <t>WY-BTF-002294</t>
  </si>
  <si>
    <t>WY-BTF-002295</t>
  </si>
  <si>
    <t>WY-BTF-002296</t>
  </si>
  <si>
    <t>WY-BTF-002297</t>
  </si>
  <si>
    <t>WY-BTF-002298</t>
  </si>
  <si>
    <t>WY-BTF-002299</t>
  </si>
  <si>
    <t>WY-BTF-002300</t>
  </si>
  <si>
    <t>WY-BTF-002301</t>
  </si>
  <si>
    <t>WY-BTF-002302</t>
  </si>
  <si>
    <t>WY-BTF-002303</t>
  </si>
  <si>
    <t>WY-BTF-002304</t>
  </si>
  <si>
    <t>WY-BTF-002305</t>
  </si>
  <si>
    <t>WY-BTF-002306</t>
  </si>
  <si>
    <t>WY-BTF-002307</t>
  </si>
  <si>
    <t>WY-BTF-002308</t>
  </si>
  <si>
    <t>WY-BTF-002309</t>
  </si>
  <si>
    <t>WY-BTF-002310</t>
  </si>
  <si>
    <t>WY-BTF-002311</t>
  </si>
  <si>
    <t>WY-BTF-002312</t>
  </si>
  <si>
    <t>WY-BTF-002313</t>
  </si>
  <si>
    <t>WY-BTF-002314</t>
  </si>
  <si>
    <t>WY-BTF-002315</t>
  </si>
  <si>
    <t>WY-BTF-002316</t>
  </si>
  <si>
    <t>WY-BTF-002317</t>
  </si>
  <si>
    <t>WY-BTF-002318</t>
  </si>
  <si>
    <t>WY-BTF-002319</t>
  </si>
  <si>
    <t>WY-BTF-002320</t>
  </si>
  <si>
    <t>WY-BTF-002321</t>
  </si>
  <si>
    <t>WY-BTF-002322</t>
  </si>
  <si>
    <t>WY-BTF-002323</t>
  </si>
  <si>
    <t>WY-BTF-002324</t>
  </si>
  <si>
    <t>WY-BTF-002325</t>
  </si>
  <si>
    <t>WY-NER-002200</t>
  </si>
  <si>
    <t>WY-NER-002201</t>
  </si>
  <si>
    <t>WY-NER-002202</t>
  </si>
  <si>
    <t>WY-NER-002203</t>
  </si>
  <si>
    <t>WY-NER-002204</t>
  </si>
  <si>
    <t>WY-NER-002205</t>
  </si>
  <si>
    <t>WY-NER-002206</t>
  </si>
  <si>
    <t>WY-NER-002207</t>
  </si>
  <si>
    <t>WY-NER-002208</t>
  </si>
  <si>
    <t>WY-NER-002209</t>
  </si>
  <si>
    <t>WY-NER-002210</t>
  </si>
  <si>
    <t>WY-LIX-002200</t>
  </si>
  <si>
    <t>WY-LIX-002201</t>
  </si>
  <si>
    <t>WY-LIX-002202</t>
  </si>
  <si>
    <t>WY-LIX-002203</t>
  </si>
  <si>
    <t>WY-LIX-002204</t>
  </si>
  <si>
    <t>WY-LIX-002205</t>
  </si>
  <si>
    <t>WY-LIX-002206</t>
  </si>
  <si>
    <t>WY-LIX-002207</t>
  </si>
  <si>
    <t>WY-LIX-002208</t>
  </si>
  <si>
    <t>WY-TDX-002200</t>
  </si>
  <si>
    <t>WY-TDX-002201</t>
  </si>
  <si>
    <t>WY-TDX-002202</t>
  </si>
  <si>
    <t>WY-TDX-002203</t>
  </si>
  <si>
    <t>WY-TDX-002204</t>
  </si>
  <si>
    <t>WY-TDX-002205</t>
  </si>
  <si>
    <t>WY-TDX-002206</t>
  </si>
  <si>
    <t>WY-TDX-002207</t>
  </si>
  <si>
    <t>WY-TDX-002208</t>
  </si>
  <si>
    <t>WY-TDX-002209</t>
  </si>
  <si>
    <t>WY-BTF-992200</t>
  </si>
  <si>
    <t>WY-BTF-992201</t>
  </si>
  <si>
    <t>WY-BTF-992202</t>
  </si>
  <si>
    <t>WY-BTF-992203</t>
  </si>
  <si>
    <t>WY-BTF-992204</t>
  </si>
  <si>
    <t>WY-BTF-992205</t>
  </si>
  <si>
    <t>WY-BTF-992206</t>
  </si>
  <si>
    <t>WY-BTF-992207</t>
  </si>
  <si>
    <t>WY-BTF-992208</t>
  </si>
  <si>
    <t>WY-BTF-992209</t>
  </si>
  <si>
    <t>WY-BTF-992210</t>
  </si>
  <si>
    <t>WY-BTF-992211</t>
  </si>
  <si>
    <t>WY-BTF-992212</t>
  </si>
  <si>
    <t>WY-BTF-992213</t>
  </si>
  <si>
    <t>WY-BTF-992214</t>
  </si>
  <si>
    <t>WY-BTF-992215</t>
  </si>
  <si>
    <t>WY-BTF-992216</t>
  </si>
  <si>
    <t>WY-TDC-992200</t>
  </si>
  <si>
    <t>WY-TDC-992201</t>
  </si>
  <si>
    <t>WY-TDC-992202</t>
  </si>
  <si>
    <t>WY-TDC-992203</t>
  </si>
  <si>
    <t>WY-TDC-992204</t>
  </si>
  <si>
    <t>WY-TDC-992205</t>
  </si>
  <si>
    <t>WY-TDC-992206</t>
  </si>
  <si>
    <t>WY-TDC-992207</t>
  </si>
  <si>
    <t>WY-TDC-992208</t>
  </si>
  <si>
    <t>WY-TDC-992209</t>
  </si>
  <si>
    <t>WY-NER-992200</t>
  </si>
  <si>
    <t>Beaver Creek</t>
  </si>
  <si>
    <t>EKW3</t>
  </si>
  <si>
    <t>WY-BTF-22000</t>
  </si>
  <si>
    <t>West Zone Pile Burns (D1 + D3)</t>
  </si>
  <si>
    <t>East Zone Pile Burns (D2 + D7)</t>
  </si>
  <si>
    <t>North Zone Pile Burns (D4 + D6)</t>
  </si>
  <si>
    <t>North Zone Piles RX</t>
  </si>
  <si>
    <t>West Zone Piles RX</t>
  </si>
  <si>
    <t>East Zone Piles RX</t>
  </si>
  <si>
    <t>WY-GTP-992200</t>
  </si>
  <si>
    <t>WY-GTP-992201</t>
  </si>
  <si>
    <t>#00000590514</t>
  </si>
  <si>
    <t>#00000590515</t>
  </si>
  <si>
    <t>WY-GTP-992203</t>
  </si>
  <si>
    <t>GTP Wildfire Training</t>
  </si>
  <si>
    <t>WY-GTP-992204</t>
  </si>
  <si>
    <t>GTP Elk Surveys</t>
  </si>
  <si>
    <t>#00000590516</t>
  </si>
  <si>
    <t>#00000590517</t>
  </si>
  <si>
    <t>#00000590527</t>
  </si>
  <si>
    <t>#00000590528</t>
  </si>
  <si>
    <t>#00000590537</t>
  </si>
  <si>
    <t>Hours: WFSE0322; Supplies: NFHF0322</t>
  </si>
  <si>
    <t>Star Valley Front Unit 3 Rx</t>
  </si>
  <si>
    <t>GRTE SAR or SAR response - Chief Ranger authority</t>
  </si>
  <si>
    <t>Any BTNF Aviation Project or Training</t>
  </si>
  <si>
    <t>Any GRTE Aviation Project or Training Flight</t>
  </si>
  <si>
    <t>#00000592555</t>
  </si>
  <si>
    <t>Teton to Snake Fine Fuels Programmatic RX</t>
  </si>
  <si>
    <t>No</t>
  </si>
  <si>
    <t>2022 BTF Support</t>
  </si>
  <si>
    <t>WFSE0322</t>
  </si>
  <si>
    <t>Skyline Dr</t>
  </si>
  <si>
    <t>National Elk Comprehensive RX</t>
  </si>
  <si>
    <t>FFF3100006W1850 ?</t>
  </si>
  <si>
    <t>AAWPC All Fire Day</t>
  </si>
  <si>
    <t>#00000593014</t>
  </si>
  <si>
    <t>Long Hollow</t>
  </si>
  <si>
    <t>PLU1</t>
  </si>
  <si>
    <t>Jacobson</t>
  </si>
  <si>
    <t>Teton to Snake Timber Programmatic RX</t>
  </si>
  <si>
    <t>A - 0-0.2</t>
  </si>
  <si>
    <t>TY5</t>
  </si>
  <si>
    <t>Timber</t>
  </si>
  <si>
    <t>42N</t>
  </si>
  <si>
    <t>115W</t>
  </si>
  <si>
    <t>#00000600452</t>
  </si>
  <si>
    <t>#00000599598</t>
  </si>
  <si>
    <t>Nugent Rx</t>
  </si>
  <si>
    <t>Broadway</t>
  </si>
  <si>
    <t>P4HK66</t>
  </si>
  <si>
    <t>Hazlett</t>
  </si>
  <si>
    <t>1-Short Grass</t>
  </si>
  <si>
    <t>Buffalo Valley Road Site #17</t>
  </si>
  <si>
    <t>Short Haul Academy</t>
  </si>
  <si>
    <t xml:space="preserve">WFSUES22 </t>
  </si>
  <si>
    <t>#00000602246</t>
  </si>
  <si>
    <t>#00000591384</t>
  </si>
  <si>
    <t>#00000593075</t>
  </si>
  <si>
    <t>#00000604402</t>
  </si>
  <si>
    <t>#00000605415</t>
  </si>
  <si>
    <t>Toppings site 27</t>
  </si>
  <si>
    <t>Sandy - camp host</t>
  </si>
  <si>
    <t xml:space="preserve">P741 </t>
  </si>
  <si>
    <t>SMCG Site 11</t>
  </si>
  <si>
    <t xml:space="preserve">SMCG Host </t>
  </si>
  <si>
    <t>SCCG Site #8</t>
  </si>
  <si>
    <t>SCCG Host</t>
  </si>
  <si>
    <t>2022 WY-TDC GACC SUPPORT</t>
  </si>
  <si>
    <t>2022 TDC R4 Flex Fleet Fire Support</t>
  </si>
  <si>
    <t>P4N22S22 (0460)</t>
  </si>
  <si>
    <t>Shadow Mountain</t>
  </si>
  <si>
    <t>Curtis Canyon Campground Site #3</t>
  </si>
  <si>
    <t>FS30</t>
  </si>
  <si>
    <t xml:space="preserve">Shadow Mountain Site 10 </t>
  </si>
  <si>
    <t>Grover Park FS Road 10081</t>
  </si>
  <si>
    <t>Spread Creek CG Site #13</t>
  </si>
  <si>
    <t>Warm Springs</t>
  </si>
  <si>
    <t>Gilsdorf</t>
  </si>
  <si>
    <t>WY-WYS-002200</t>
  </si>
  <si>
    <t>Base</t>
  </si>
  <si>
    <t>State Acres Human</t>
  </si>
  <si>
    <t>State
Natural</t>
  </si>
  <si>
    <t>Toppings Lake CG Site #20</t>
  </si>
  <si>
    <t>CG Host</t>
  </si>
  <si>
    <t>Signal Mountain CG Site #3B</t>
  </si>
  <si>
    <t>SCCG Employee</t>
  </si>
  <si>
    <t>Toppings Lake CG Site #4</t>
  </si>
  <si>
    <t>Buffalo Valley Road Site #15</t>
  </si>
  <si>
    <t>FS Volunteer</t>
  </si>
  <si>
    <t xml:space="preserve">Curtis Canyon Dispersed </t>
  </si>
  <si>
    <t>Julie</t>
  </si>
  <si>
    <t>Shadow Mountain CG</t>
  </si>
  <si>
    <t>Dry Creek Road</t>
  </si>
  <si>
    <t>FS-30</t>
  </si>
  <si>
    <t>2022 Fire Numbers &amp; Stats</t>
  </si>
  <si>
    <t>Big Sandy dispersed camping</t>
  </si>
  <si>
    <t>FS Weymiller</t>
  </si>
  <si>
    <t>Spread Creek CG 3</t>
  </si>
  <si>
    <t>Spread Creek CG 6</t>
  </si>
  <si>
    <t>Spread Creek CG 9</t>
  </si>
  <si>
    <t>Toppings Lake CG</t>
  </si>
  <si>
    <t>Curtis Canyon CG</t>
  </si>
  <si>
    <t>Sandy</t>
  </si>
  <si>
    <t>Jackson</t>
  </si>
  <si>
    <t>WY-GTP-002213</t>
  </si>
  <si>
    <t>Spread Creek</t>
  </si>
  <si>
    <t>PR4Q</t>
  </si>
  <si>
    <t>Glacier View</t>
  </si>
  <si>
    <t>Hood</t>
  </si>
  <si>
    <t>Sheep</t>
  </si>
  <si>
    <t>Perkins</t>
  </si>
  <si>
    <t>PFFSPR4Q022001</t>
  </si>
  <si>
    <t>2-Timber</t>
  </si>
  <si>
    <t>43N</t>
  </si>
  <si>
    <t>TY4</t>
  </si>
  <si>
    <t>109W</t>
  </si>
  <si>
    <t>37N</t>
  </si>
  <si>
    <t>114W</t>
  </si>
  <si>
    <t>Gun Range</t>
  </si>
  <si>
    <t>PR60</t>
  </si>
  <si>
    <t>Williams</t>
  </si>
  <si>
    <t>Grass/Shrub</t>
  </si>
  <si>
    <t>40N</t>
  </si>
  <si>
    <t>116W</t>
  </si>
  <si>
    <t>Soda Fork Meadows</t>
  </si>
  <si>
    <t>FS Wolf</t>
  </si>
  <si>
    <t>Phillip's Ridge</t>
  </si>
  <si>
    <t>Roberts</t>
  </si>
  <si>
    <t>PKSD</t>
  </si>
  <si>
    <t>825 Apel</t>
  </si>
  <si>
    <t>Jenny Lake CG site #30</t>
  </si>
  <si>
    <t>Site 10b Curtis Canyon Dispersed</t>
  </si>
  <si>
    <t>Julie - CG Host</t>
  </si>
  <si>
    <t>Fall Creek</t>
  </si>
  <si>
    <t>Shadow Mountain Site #13</t>
  </si>
  <si>
    <t>Curtis Canyon Dispersed Site #8</t>
  </si>
  <si>
    <t>Curtis Canyon Dispersed Site #14</t>
  </si>
  <si>
    <t>Randy Roberts</t>
  </si>
  <si>
    <t>Gros Ventre Dispersed</t>
  </si>
  <si>
    <t>Goosewing Guard Station</t>
  </si>
  <si>
    <t>Curtis Canyon Dispersed Site #2</t>
  </si>
  <si>
    <t>Flat Creek</t>
  </si>
  <si>
    <t>Wasserman</t>
  </si>
  <si>
    <t>Grass</t>
  </si>
  <si>
    <t>41N</t>
  </si>
  <si>
    <t>Phillip's Ridge snotel campsite</t>
  </si>
  <si>
    <t>Buffalo Valley Rd Site #5</t>
  </si>
  <si>
    <t>Spread Creek Ambassador</t>
  </si>
  <si>
    <t>Muddy Ridge</t>
  </si>
  <si>
    <t>Campbell</t>
  </si>
  <si>
    <t>31N</t>
  </si>
  <si>
    <t>105W</t>
  </si>
  <si>
    <t>Table Mountain</t>
  </si>
  <si>
    <t>WY-SUX-002200</t>
  </si>
  <si>
    <t>Broken Hills</t>
  </si>
  <si>
    <t>Meadow Lark</t>
  </si>
  <si>
    <t>WY-SUX-002201</t>
  </si>
  <si>
    <t>Prater</t>
  </si>
  <si>
    <t>Hansen</t>
  </si>
  <si>
    <t>35N</t>
  </si>
  <si>
    <t>118W</t>
  </si>
  <si>
    <t>PVC0</t>
  </si>
  <si>
    <t>Wagon</t>
  </si>
  <si>
    <t>PV00</t>
  </si>
  <si>
    <t>Karius</t>
  </si>
  <si>
    <t>108W</t>
  </si>
  <si>
    <t>Flagg</t>
  </si>
  <si>
    <t>48N</t>
  </si>
  <si>
    <t>Bridger</t>
  </si>
  <si>
    <t>Fire</t>
  </si>
  <si>
    <t>Helicopter</t>
  </si>
  <si>
    <t>Chain Saw</t>
  </si>
  <si>
    <t>Hill</t>
  </si>
  <si>
    <t>Mosquito Creek</t>
  </si>
  <si>
    <t>Johnson</t>
  </si>
  <si>
    <t>PWF3</t>
  </si>
  <si>
    <t>Bench</t>
  </si>
  <si>
    <t>WGE5X1(0460)</t>
  </si>
  <si>
    <t>2022 Step Up #1</t>
  </si>
  <si>
    <t>WY-GTP-992225 or 002225</t>
  </si>
  <si>
    <t>Buffalo Valley dispersed camping</t>
  </si>
  <si>
    <t xml:space="preserve">Toppings </t>
  </si>
  <si>
    <t>Toppings/Spread CG Ambassador</t>
  </si>
  <si>
    <t>Curtis Canyon</t>
  </si>
  <si>
    <t>Curtis Canyon CG Ambassador</t>
  </si>
  <si>
    <t>Hampton</t>
  </si>
  <si>
    <t>Toppings Lake Dispersed camping site 5</t>
  </si>
  <si>
    <t>Phillip's Ridge Campsite #1</t>
  </si>
  <si>
    <t>Curtis Canyon Site #16</t>
  </si>
  <si>
    <t>Jules- camp host</t>
  </si>
  <si>
    <t>Pilgrim</t>
  </si>
  <si>
    <t>WY-GTP-002227</t>
  </si>
  <si>
    <t>PX3N</t>
  </si>
  <si>
    <t>Hunter</t>
  </si>
  <si>
    <t>46N</t>
  </si>
  <si>
    <t>Phillips Ridge Campsite # 7</t>
  </si>
  <si>
    <t>FS Roberts</t>
  </si>
  <si>
    <t>Sherman</t>
  </si>
  <si>
    <t>PW8W</t>
  </si>
  <si>
    <t>Feedgrounds</t>
  </si>
  <si>
    <t>33N</t>
  </si>
  <si>
    <t>PFFSPX3NC22001</t>
  </si>
  <si>
    <t>34N</t>
  </si>
  <si>
    <t>117W</t>
  </si>
  <si>
    <t>Jackson Lake Dam</t>
  </si>
  <si>
    <t>PKND</t>
  </si>
  <si>
    <t>457/413</t>
  </si>
  <si>
    <t>Grover Park</t>
  </si>
  <si>
    <t>Cliff creek dispersed camping</t>
  </si>
  <si>
    <t>Granite</t>
  </si>
  <si>
    <t>PX9P</t>
  </si>
  <si>
    <t>39N</t>
  </si>
  <si>
    <t>113W</t>
  </si>
  <si>
    <t>Shadow Mtn</t>
  </si>
  <si>
    <t>Teton</t>
  </si>
  <si>
    <t>SAR</t>
  </si>
  <si>
    <t>lightning strike</t>
  </si>
  <si>
    <t>Martin</t>
  </si>
  <si>
    <t>Wilmot</t>
  </si>
  <si>
    <t>ankle injury</t>
  </si>
  <si>
    <t>Hudson</t>
  </si>
  <si>
    <t>broken leg</t>
  </si>
  <si>
    <t>leg injury</t>
  </si>
  <si>
    <t>overdue party</t>
  </si>
  <si>
    <t>Unk</t>
  </si>
  <si>
    <t>broken legs</t>
  </si>
  <si>
    <t>Geroy</t>
  </si>
  <si>
    <t>Elk1</t>
  </si>
  <si>
    <t>Schwabachers</t>
  </si>
  <si>
    <t>WY-GTP-002231</t>
  </si>
  <si>
    <t>PY1L</t>
  </si>
  <si>
    <t>Kulla</t>
  </si>
  <si>
    <t>Lynam</t>
  </si>
  <si>
    <t>rest of party from day before</t>
  </si>
  <si>
    <t>WY-GTP-002232</t>
  </si>
  <si>
    <t>110</t>
  </si>
  <si>
    <t>PYR1</t>
  </si>
  <si>
    <t>8/2 1747</t>
  </si>
  <si>
    <t>Pocket Creek</t>
  </si>
  <si>
    <t>WY-WYS-002201</t>
  </si>
  <si>
    <t>Hoelscher</t>
  </si>
  <si>
    <t>B - 0.3-9.0</t>
  </si>
  <si>
    <t>Shadow Mountain Campground</t>
  </si>
  <si>
    <t>Huckleberry</t>
  </si>
  <si>
    <t>WY-GTP-00238</t>
  </si>
  <si>
    <t>P0MC</t>
  </si>
  <si>
    <t>47N</t>
  </si>
  <si>
    <t>Toppings lake site #24</t>
  </si>
  <si>
    <t>Curtis Canyon Dispersed Camping</t>
  </si>
  <si>
    <t>Flagstaff</t>
  </si>
  <si>
    <t>Brooks</t>
  </si>
  <si>
    <t>44N</t>
  </si>
  <si>
    <t>112W</t>
  </si>
  <si>
    <t>Shadow mtn site 3C</t>
  </si>
  <si>
    <t>Joe Grout</t>
  </si>
  <si>
    <t>Shadow mtn past site 20</t>
  </si>
  <si>
    <t>Buffalo Valley Site 3</t>
  </si>
  <si>
    <t>Phillips ridge site #2</t>
  </si>
  <si>
    <t>Fremont Lake</t>
  </si>
  <si>
    <t>Straight Creek</t>
  </si>
  <si>
    <t>Lamarre, Norton</t>
  </si>
  <si>
    <t>Souto</t>
  </si>
  <si>
    <t>Curtis Canyon site #7</t>
  </si>
  <si>
    <t>Curtis Canyon site #12B</t>
  </si>
  <si>
    <t>Bailey</t>
  </si>
  <si>
    <t>Middle</t>
  </si>
  <si>
    <t>Russell</t>
  </si>
  <si>
    <t>broken ankle</t>
  </si>
  <si>
    <t>crushed leg</t>
  </si>
  <si>
    <t>disoriented individual</t>
  </si>
  <si>
    <t>lost individual</t>
  </si>
  <si>
    <t>leg laceration</t>
  </si>
  <si>
    <t>dislocated shoulder/ankle injury</t>
  </si>
  <si>
    <t>Strawberry RX</t>
  </si>
  <si>
    <t>heart issues and fatigue</t>
  </si>
  <si>
    <t>C - 10-99</t>
  </si>
  <si>
    <t>Beaver Park</t>
  </si>
  <si>
    <t>FS 37</t>
  </si>
  <si>
    <t>Loop</t>
  </si>
  <si>
    <t>9-Hardwood Liter</t>
  </si>
  <si>
    <t>P1H6</t>
  </si>
  <si>
    <t>Chute</t>
  </si>
  <si>
    <t>Corral Creek</t>
  </si>
  <si>
    <t>Soto</t>
  </si>
  <si>
    <t>Teton Pass</t>
  </si>
  <si>
    <t>Wilkins</t>
  </si>
  <si>
    <t>P1KT</t>
  </si>
  <si>
    <t>P1K6</t>
  </si>
  <si>
    <t>Phillips Ridge site #6</t>
  </si>
  <si>
    <t>Phillips Ridge Site #2</t>
  </si>
  <si>
    <t>Phillips RidgeSite #10</t>
  </si>
  <si>
    <t>Toppings Lake</t>
  </si>
  <si>
    <t>Moss Lake area</t>
  </si>
  <si>
    <t>Wolf</t>
  </si>
  <si>
    <t>Willow Fork</t>
  </si>
  <si>
    <t>Toppings CG 19A</t>
  </si>
  <si>
    <t>Walsh/Hansen</t>
  </si>
  <si>
    <t>Dry Creek</t>
  </si>
  <si>
    <t>Astoria Bridge</t>
  </si>
  <si>
    <t>FS 30</t>
  </si>
  <si>
    <t>FS Butler</t>
  </si>
  <si>
    <t>Shadow Site 30C</t>
  </si>
  <si>
    <t>Shadow Site 10</t>
  </si>
  <si>
    <t>Phillips Ridge</t>
  </si>
  <si>
    <t>Curtis Canyon Dispersed</t>
  </si>
  <si>
    <t>WY-GTP-002249</t>
  </si>
  <si>
    <t>WY-GTP-002254</t>
  </si>
  <si>
    <t>WY-GTP 2022 Step Up #2</t>
  </si>
  <si>
    <t>P1YF</t>
  </si>
  <si>
    <t>Dahl</t>
  </si>
  <si>
    <t xml:space="preserve">Corral </t>
  </si>
  <si>
    <t>P11B</t>
  </si>
  <si>
    <t>PFFSP1H6C22001</t>
  </si>
  <si>
    <t>PFFSP0MCC22001</t>
  </si>
  <si>
    <t>PFFSPY1LC22001</t>
  </si>
  <si>
    <t>Toppings</t>
  </si>
  <si>
    <t>Shadow #13</t>
  </si>
  <si>
    <t>Shadow #2</t>
  </si>
  <si>
    <t>Shadow #12</t>
  </si>
  <si>
    <t>Shadow #8A</t>
  </si>
  <si>
    <t>Shadow #22B</t>
  </si>
  <si>
    <t>Shadow #16</t>
  </si>
  <si>
    <t>Shadow #19</t>
  </si>
  <si>
    <t>Seven Lakes</t>
  </si>
  <si>
    <t>Spread Creek #11</t>
  </si>
  <si>
    <t>Toppings #27</t>
  </si>
  <si>
    <t>Toppings #24</t>
  </si>
  <si>
    <t>Drangeid</t>
  </si>
  <si>
    <t>Curtis CG #8</t>
  </si>
  <si>
    <t>Shadow Mountain Site #1B</t>
  </si>
  <si>
    <t>Phillips Ridge #6</t>
  </si>
  <si>
    <t>Rim</t>
  </si>
  <si>
    <t>Chappell</t>
  </si>
  <si>
    <t>P2G5</t>
  </si>
  <si>
    <t>111W</t>
  </si>
  <si>
    <t>rib injury</t>
  </si>
  <si>
    <t>Moffat</t>
  </si>
  <si>
    <t>Lyanm</t>
  </si>
  <si>
    <t>Cabin Creek</t>
  </si>
  <si>
    <t>Noren</t>
  </si>
  <si>
    <t>Poker Hollow</t>
  </si>
  <si>
    <t>Steffens</t>
  </si>
  <si>
    <t xml:space="preserve">Riker </t>
  </si>
  <si>
    <t>26N</t>
  </si>
  <si>
    <t>Elk Meadows</t>
  </si>
  <si>
    <t>Johnny Counts</t>
  </si>
  <si>
    <t>Curtis Canyon Dispersed #6</t>
  </si>
  <si>
    <t>Dry Canyon</t>
  </si>
  <si>
    <t>Gilman</t>
  </si>
  <si>
    <t>P2RF</t>
  </si>
  <si>
    <t>Shadow Mtn site 6</t>
  </si>
  <si>
    <t>Shadow Mtn site 4</t>
  </si>
  <si>
    <t>Upper Gros Ventre RX</t>
  </si>
  <si>
    <t>Monument Ridge RX</t>
  </si>
  <si>
    <t>Hours: WFSE0323; Supplies: NFHF0323</t>
  </si>
  <si>
    <t>#00000628360</t>
  </si>
  <si>
    <t>#00000634206</t>
  </si>
  <si>
    <t>#00000595618</t>
  </si>
  <si>
    <t>PWK7</t>
  </si>
  <si>
    <t>#00000630112</t>
  </si>
  <si>
    <t>Little Granite</t>
  </si>
  <si>
    <t>P2TW</t>
  </si>
  <si>
    <t>Spread Creek site #4</t>
  </si>
  <si>
    <t>Cottonwood Creek Picnic Area</t>
  </si>
  <si>
    <t>Mink Creek</t>
  </si>
  <si>
    <t>30N</t>
  </si>
  <si>
    <t>Fremont CG #50</t>
  </si>
  <si>
    <t>Mike Greer</t>
  </si>
  <si>
    <t>Slash</t>
  </si>
  <si>
    <t>P26W</t>
  </si>
  <si>
    <t>Hoback Peak</t>
  </si>
  <si>
    <t>P277</t>
  </si>
  <si>
    <t>36N</t>
  </si>
  <si>
    <t>Murphy Creek</t>
  </si>
  <si>
    <t>Gunsight</t>
  </si>
  <si>
    <t>Stump Lake</t>
  </si>
  <si>
    <t>Purser</t>
  </si>
  <si>
    <t>Meadow Creek</t>
  </si>
  <si>
    <t>Dary</t>
  </si>
  <si>
    <t>P3SH</t>
  </si>
  <si>
    <t>Strawberry Rx</t>
  </si>
  <si>
    <t>P3P7</t>
  </si>
  <si>
    <t>North Fork of Strawberry</t>
  </si>
  <si>
    <t>McEwen</t>
  </si>
  <si>
    <t>Sheep Mountain</t>
  </si>
  <si>
    <t>Horse Creek</t>
  </si>
  <si>
    <t>Merna/Beaver</t>
  </si>
  <si>
    <t>Bondurant</t>
  </si>
  <si>
    <t>Lupine Meadows</t>
  </si>
  <si>
    <t>West Sherman Peak</t>
  </si>
  <si>
    <t>Jim Bridger Estates</t>
  </si>
  <si>
    <t xml:space="preserve">Shadow </t>
  </si>
  <si>
    <t>Half Moon Mountain</t>
  </si>
  <si>
    <t>Marten Creek</t>
  </si>
  <si>
    <t>Middle Piney Lake</t>
  </si>
  <si>
    <t>Meadow Lake</t>
  </si>
  <si>
    <t>Slide Lake</t>
  </si>
  <si>
    <t>Bear Creek</t>
  </si>
  <si>
    <t>Moose Gyp</t>
  </si>
  <si>
    <t>Rosies Ridge</t>
  </si>
  <si>
    <t>Big Park</t>
  </si>
  <si>
    <t>Horse Creek drainage</t>
  </si>
  <si>
    <t>Little Greys River</t>
  </si>
  <si>
    <t>Raid Lake</t>
  </si>
  <si>
    <t>Crow Creek</t>
  </si>
  <si>
    <t>Deadmans Mtn Lookout</t>
  </si>
  <si>
    <t>Boulder Creek Ranch</t>
  </si>
  <si>
    <t>Wolff Ranch</t>
  </si>
  <si>
    <t>West Table</t>
  </si>
  <si>
    <t>Station Creek</t>
  </si>
  <si>
    <t>Hours: WFSE0323 (0497); Supplies: NFHF0322</t>
  </si>
  <si>
    <t>Red Top Meadows</t>
  </si>
  <si>
    <t>WY-GTP-002265</t>
  </si>
  <si>
    <t>Beaver Creek RX</t>
  </si>
  <si>
    <t>Sky Ranch RX</t>
  </si>
  <si>
    <t>WY-GTP-002266</t>
  </si>
  <si>
    <t>White Pine</t>
  </si>
  <si>
    <t>Sky Ranch</t>
  </si>
  <si>
    <t>Phillips Bench</t>
  </si>
  <si>
    <t>11/2-11/8</t>
  </si>
  <si>
    <t>White PIne</t>
  </si>
  <si>
    <t>Sylvan Bay</t>
  </si>
  <si>
    <t>Moose Gypsum</t>
  </si>
  <si>
    <t>Monument Ridge</t>
  </si>
  <si>
    <t>N Fork Fisherman Crk</t>
  </si>
  <si>
    <t>Kelly</t>
  </si>
  <si>
    <t xml:space="preserve">White Pine </t>
  </si>
  <si>
    <t xml:space="preserve">Wilderness Ranch </t>
  </si>
  <si>
    <t>Turpin Meadow Rec Residence</t>
  </si>
  <si>
    <t>Toppings Rd</t>
  </si>
  <si>
    <t>Teton to Snake Timber Programmatic Rx (Mosquito RX)</t>
  </si>
  <si>
    <t>3/9-3/10</t>
  </si>
  <si>
    <t>04/07-4/13</t>
  </si>
  <si>
    <t>11/09-11/17</t>
  </si>
  <si>
    <t>11/15-11/22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</si>
</sst>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m/d;@"/>
    <numFmt numFmtId="166" formatCode="000"/>
    <numFmt numFmtId="167" formatCode="m/d/yy;@"/>
    <numFmt numFmtId="168" formatCode="mm/dd/yy;@"/>
    <numFmt numFmtId="169" formatCode="[$-409]d\-mmm;@"/>
    <numFmt numFmtId="170" formatCode="0.0000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4"/>
      <color indexed="11"/>
      <name val="Comic Sans MS"/>
      <family val="4"/>
    </font>
    <font>
      <b/>
      <sz val="8"/>
      <color indexed="11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b/>
      <sz val="8"/>
      <color indexed="17"/>
      <name val="Arial"/>
      <family val="2"/>
    </font>
    <font>
      <sz val="8"/>
      <name val="Comic Sans MS"/>
      <family val="4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Comic Sans MS"/>
      <family val="4"/>
    </font>
    <font>
      <b/>
      <sz val="14"/>
      <color indexed="9"/>
      <name val="Comic Sans MS"/>
      <family val="4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1"/>
      <name val="Comic Sans MS"/>
      <family val="4"/>
    </font>
    <font>
      <b/>
      <u/>
      <sz val="8"/>
      <color indexed="9"/>
      <name val="Arial"/>
      <family val="2"/>
    </font>
    <font>
      <b/>
      <i/>
      <sz val="14"/>
      <color indexed="2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14"/>
      <color indexed="17"/>
      <name val="Comic Sans MS"/>
      <family val="4"/>
    </font>
    <font>
      <sz val="14"/>
      <name val="Arial"/>
      <family val="2"/>
    </font>
    <font>
      <b/>
      <i/>
      <sz val="10"/>
      <name val="Calibri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Comic Sans MS"/>
      <family val="4"/>
    </font>
    <font>
      <sz val="10"/>
      <color indexed="9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Verdana"/>
      <family val="2"/>
    </font>
    <font>
      <sz val="12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sz val="9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8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CDE9EF"/>
        <bgColor indexed="64"/>
      </patternFill>
    </fill>
    <fill>
      <patternFill patternType="solid">
        <fgColor rgb="FFC9E6E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rgb="FF000000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1" applyNumberFormat="0" applyAlignment="0" applyProtection="0"/>
    <xf numFmtId="0" fontId="11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0" borderId="6" applyNumberFormat="0" applyFill="0" applyAlignment="0" applyProtection="0"/>
    <xf numFmtId="0" fontId="20" fillId="6" borderId="0" applyNumberFormat="0" applyBorder="0" applyAlignment="0" applyProtection="0"/>
    <xf numFmtId="0" fontId="6" fillId="5" borderId="7" applyNumberFormat="0" applyFont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6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6" fillId="0" borderId="0"/>
    <xf numFmtId="0" fontId="4" fillId="43" borderId="86" applyNumberFormat="0" applyFont="0" applyAlignment="0" applyProtection="0"/>
    <xf numFmtId="0" fontId="4" fillId="43" borderId="86" applyNumberFormat="0" applyFont="0" applyAlignment="0" applyProtection="0"/>
    <xf numFmtId="0" fontId="15" fillId="0" borderId="87" applyNumberFormat="0" applyFill="0" applyAlignment="0" applyProtection="0"/>
    <xf numFmtId="0" fontId="16" fillId="0" borderId="88" applyNumberFormat="0" applyFill="0" applyAlignment="0" applyProtection="0"/>
    <xf numFmtId="0" fontId="3" fillId="0" borderId="0"/>
    <xf numFmtId="0" fontId="3" fillId="0" borderId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43" borderId="86" applyNumberFormat="0" applyFont="0" applyAlignment="0" applyProtection="0"/>
    <xf numFmtId="0" fontId="3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7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1" applyNumberFormat="0" applyAlignment="0" applyProtection="0"/>
    <xf numFmtId="0" fontId="11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7" applyNumberFormat="0" applyFill="0" applyAlignment="0" applyProtection="0"/>
    <xf numFmtId="0" fontId="16" fillId="0" borderId="88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0" borderId="6" applyNumberFormat="0" applyFill="0" applyAlignment="0" applyProtection="0"/>
    <xf numFmtId="0" fontId="20" fillId="6" borderId="0" applyNumberFormat="0" applyBorder="0" applyAlignment="0" applyProtection="0"/>
    <xf numFmtId="0" fontId="6" fillId="5" borderId="7" applyNumberFormat="0" applyFont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2" fillId="0" borderId="0"/>
    <xf numFmtId="0" fontId="2" fillId="0" borderId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86" applyNumberFormat="0" applyFont="0" applyAlignment="0" applyProtection="0"/>
    <xf numFmtId="0" fontId="2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  <xf numFmtId="0" fontId="1" fillId="0" borderId="0"/>
    <xf numFmtId="0" fontId="1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86" applyNumberFormat="0" applyFont="0" applyAlignment="0" applyProtection="0"/>
    <xf numFmtId="0" fontId="1" fillId="43" borderId="86" applyNumberFormat="0" applyFont="0" applyAlignment="0" applyProtection="0"/>
  </cellStyleXfs>
  <cellXfs count="1050">
    <xf numFmtId="0" fontId="0" fillId="0" borderId="0" xfId="0"/>
    <xf numFmtId="0" fontId="26" fillId="0" borderId="0" xfId="0" applyFont="1"/>
    <xf numFmtId="0" fontId="26" fillId="0" borderId="0" xfId="0" applyFont="1" applyFill="1"/>
    <xf numFmtId="14" fontId="26" fillId="0" borderId="0" xfId="0" applyNumberFormat="1" applyFont="1"/>
    <xf numFmtId="0" fontId="27" fillId="0" borderId="0" xfId="0" applyFont="1" applyFill="1" applyAlignment="1">
      <alignment vertical="center"/>
    </xf>
    <xf numFmtId="1" fontId="26" fillId="16" borderId="10" xfId="0" applyNumberFormat="1" applyFont="1" applyFill="1" applyBorder="1" applyAlignment="1">
      <alignment horizontal="center" vertical="center"/>
    </xf>
    <xf numFmtId="2" fontId="26" fillId="16" borderId="10" xfId="0" applyNumberFormat="1" applyFont="1" applyFill="1" applyBorder="1" applyAlignment="1">
      <alignment horizontal="center" vertical="center"/>
    </xf>
    <xf numFmtId="1" fontId="29" fillId="17" borderId="10" xfId="0" applyNumberFormat="1" applyFont="1" applyFill="1" applyBorder="1" applyAlignment="1">
      <alignment horizontal="center" vertical="center"/>
    </xf>
    <xf numFmtId="2" fontId="29" fillId="17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/>
    <xf numFmtId="0" fontId="26" fillId="0" borderId="0" xfId="0" applyFont="1" applyFill="1" applyBorder="1"/>
    <xf numFmtId="1" fontId="29" fillId="19" borderId="12" xfId="0" applyNumberFormat="1" applyFont="1" applyFill="1" applyBorder="1" applyAlignment="1">
      <alignment horizontal="center" vertical="center"/>
    </xf>
    <xf numFmtId="2" fontId="29" fillId="19" borderId="12" xfId="0" applyNumberFormat="1" applyFont="1" applyFill="1" applyBorder="1" applyAlignment="1">
      <alignment horizontal="center" vertical="center"/>
    </xf>
    <xf numFmtId="2" fontId="29" fillId="19" borderId="13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/>
    <xf numFmtId="0" fontId="28" fillId="0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31" fillId="0" borderId="0" xfId="0" applyFont="1" applyFill="1" applyBorder="1" applyAlignment="1">
      <alignment vertical="center" wrapText="1"/>
    </xf>
    <xf numFmtId="165" fontId="32" fillId="0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3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5" fontId="34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34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67" fontId="34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2" fontId="35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7" fontId="35" fillId="0" borderId="0" xfId="0" applyNumberFormat="1" applyFont="1" applyBorder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66" fontId="39" fillId="0" borderId="0" xfId="0" applyNumberFormat="1" applyFont="1" applyBorder="1" applyAlignment="1">
      <alignment horizontal="center" vertical="center"/>
    </xf>
    <xf numFmtId="166" fontId="37" fillId="17" borderId="14" xfId="0" applyNumberFormat="1" applyFont="1" applyFill="1" applyBorder="1" applyAlignment="1">
      <alignment horizontal="center" vertical="center"/>
    </xf>
    <xf numFmtId="1" fontId="32" fillId="16" borderId="14" xfId="0" applyNumberFormat="1" applyFont="1" applyFill="1" applyBorder="1" applyAlignment="1" applyProtection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 applyProtection="1">
      <alignment horizontal="center" vertical="center"/>
    </xf>
    <xf numFmtId="1" fontId="36" fillId="0" borderId="0" xfId="0" applyNumberFormat="1" applyFont="1" applyFill="1" applyBorder="1" applyAlignment="1" applyProtection="1">
      <alignment horizontal="center" vertical="center"/>
    </xf>
    <xf numFmtId="166" fontId="32" fillId="17" borderId="14" xfId="0" applyNumberFormat="1" applyFont="1" applyFill="1" applyBorder="1" applyAlignment="1">
      <alignment horizontal="center" vertical="center"/>
    </xf>
    <xf numFmtId="165" fontId="35" fillId="16" borderId="15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wrapText="1"/>
    </xf>
    <xf numFmtId="166" fontId="0" fillId="16" borderId="19" xfId="0" applyNumberFormat="1" applyFill="1" applyBorder="1" applyAlignment="1" applyProtection="1">
      <alignment horizontal="right" vertical="center"/>
      <protection locked="0"/>
    </xf>
    <xf numFmtId="1" fontId="0" fillId="16" borderId="19" xfId="0" applyNumberFormat="1" applyFill="1" applyBorder="1" applyAlignment="1" applyProtection="1">
      <alignment horizontal="center" vertical="center"/>
      <protection locked="0"/>
    </xf>
    <xf numFmtId="1" fontId="4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7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16" borderId="20" xfId="0" applyNumberFormat="1" applyFill="1" applyBorder="1" applyAlignment="1" applyProtection="1">
      <alignment horizontal="center" vertical="center"/>
      <protection locked="0"/>
    </xf>
    <xf numFmtId="166" fontId="0" fillId="16" borderId="19" xfId="0" applyNumberFormat="1" applyFill="1" applyBorder="1" applyAlignment="1" applyProtection="1">
      <alignment horizontal="center" vertical="center"/>
    </xf>
    <xf numFmtId="0" fontId="0" fillId="16" borderId="20" xfId="0" applyFill="1" applyBorder="1" applyProtection="1"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2" fontId="0" fillId="16" borderId="20" xfId="0" applyNumberForma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 vertical="center"/>
      <protection locked="0"/>
    </xf>
    <xf numFmtId="1" fontId="0" fillId="16" borderId="20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0" fillId="0" borderId="0" xfId="0" applyAlignment="1"/>
    <xf numFmtId="165" fontId="34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36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/>
    <xf numFmtId="165" fontId="35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168" fontId="36" fillId="0" borderId="0" xfId="0" applyNumberFormat="1" applyFont="1" applyAlignment="1">
      <alignment horizontal="center" vertical="center"/>
    </xf>
    <xf numFmtId="165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Alignment="1" applyProtection="1">
      <alignment horizontal="center" vertical="center"/>
      <protection locked="0"/>
    </xf>
    <xf numFmtId="166" fontId="0" fillId="21" borderId="19" xfId="0" applyNumberFormat="1" applyFill="1" applyBorder="1" applyAlignment="1" applyProtection="1">
      <alignment horizontal="center" vertical="center"/>
    </xf>
    <xf numFmtId="0" fontId="12" fillId="21" borderId="20" xfId="0" applyFont="1" applyFill="1" applyBorder="1" applyAlignment="1" applyProtection="1">
      <alignment horizontal="center" vertical="center"/>
      <protection locked="0"/>
    </xf>
    <xf numFmtId="2" fontId="0" fillId="21" borderId="20" xfId="0" applyNumberFormat="1" applyFill="1" applyBorder="1" applyAlignment="1" applyProtection="1">
      <alignment horizontal="center" vertical="center"/>
      <protection locked="0"/>
    </xf>
    <xf numFmtId="1" fontId="12" fillId="21" borderId="20" xfId="0" applyNumberFormat="1" applyFont="1" applyFill="1" applyBorder="1" applyAlignment="1" applyProtection="1">
      <alignment horizontal="center" vertical="center"/>
      <protection locked="0"/>
    </xf>
    <xf numFmtId="49" fontId="0" fillId="21" borderId="20" xfId="0" applyNumberFormat="1" applyFill="1" applyBorder="1" applyAlignment="1" applyProtection="1">
      <alignment horizontal="center" vertical="center"/>
      <protection locked="0"/>
    </xf>
    <xf numFmtId="168" fontId="0" fillId="21" borderId="20" xfId="0" applyNumberFormat="1" applyFill="1" applyBorder="1" applyAlignment="1" applyProtection="1">
      <alignment horizontal="center" vertical="center"/>
      <protection locked="0"/>
    </xf>
    <xf numFmtId="166" fontId="0" fillId="21" borderId="20" xfId="0" applyNumberFormat="1" applyFill="1" applyBorder="1" applyAlignment="1" applyProtection="1">
      <alignment horizontal="center"/>
      <protection locked="0"/>
    </xf>
    <xf numFmtId="0" fontId="0" fillId="21" borderId="20" xfId="0" applyFill="1" applyBorder="1" applyAlignment="1" applyProtection="1">
      <protection locked="0"/>
    </xf>
    <xf numFmtId="1" fontId="0" fillId="21" borderId="20" xfId="0" applyNumberFormat="1" applyFill="1" applyBorder="1" applyAlignment="1" applyProtection="1">
      <alignment horizontal="center" vertical="center"/>
      <protection locked="0"/>
    </xf>
    <xf numFmtId="0" fontId="0" fillId="21" borderId="20" xfId="0" applyFill="1" applyBorder="1" applyProtection="1">
      <protection locked="0"/>
    </xf>
    <xf numFmtId="0" fontId="0" fillId="0" borderId="0" xfId="0" applyFill="1" applyBorder="1"/>
    <xf numFmtId="169" fontId="0" fillId="0" borderId="0" xfId="0" applyNumberFormat="1" applyFill="1" applyBorder="1" applyAlignment="1">
      <alignment vertical="center"/>
    </xf>
    <xf numFmtId="0" fontId="12" fillId="0" borderId="0" xfId="0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165" fontId="36" fillId="0" borderId="0" xfId="0" applyNumberFormat="1" applyFont="1"/>
    <xf numFmtId="0" fontId="0" fillId="0" borderId="0" xfId="0" applyBorder="1"/>
    <xf numFmtId="0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wrapText="1"/>
    </xf>
    <xf numFmtId="165" fontId="48" fillId="19" borderId="22" xfId="0" applyNumberFormat="1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65" fontId="48" fillId="18" borderId="1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166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 vertical="center"/>
    </xf>
    <xf numFmtId="165" fontId="45" fillId="19" borderId="17" xfId="0" applyNumberFormat="1" applyFont="1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166" fontId="45" fillId="19" borderId="12" xfId="0" applyNumberFormat="1" applyFont="1" applyFill="1" applyBorder="1" applyAlignment="1">
      <alignment horizontal="center" vertical="center" wrapText="1"/>
    </xf>
    <xf numFmtId="0" fontId="45" fillId="19" borderId="12" xfId="0" applyNumberFormat="1" applyFont="1" applyFill="1" applyBorder="1" applyAlignment="1">
      <alignment horizontal="center" vertical="center" wrapText="1"/>
    </xf>
    <xf numFmtId="2" fontId="45" fillId="19" borderId="12" xfId="0" applyNumberFormat="1" applyFont="1" applyFill="1" applyBorder="1" applyAlignment="1">
      <alignment horizontal="center" vertical="center" wrapText="1"/>
    </xf>
    <xf numFmtId="2" fontId="49" fillId="19" borderId="12" xfId="0" applyNumberFormat="1" applyFont="1" applyFill="1" applyBorder="1" applyAlignment="1">
      <alignment horizontal="center" vertical="center" wrapText="1"/>
    </xf>
    <xf numFmtId="2" fontId="49" fillId="19" borderId="18" xfId="0" applyNumberFormat="1" applyFont="1" applyFill="1" applyBorder="1" applyAlignment="1">
      <alignment horizontal="center" vertical="center" wrapText="1"/>
    </xf>
    <xf numFmtId="167" fontId="45" fillId="19" borderId="12" xfId="0" applyNumberFormat="1" applyFont="1" applyFill="1" applyBorder="1" applyAlignment="1">
      <alignment horizontal="center" vertical="center" wrapText="1"/>
    </xf>
    <xf numFmtId="2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9" xfId="0" applyNumberFormat="1" applyFont="1" applyFill="1" applyBorder="1" applyAlignment="1" applyProtection="1">
      <alignment horizontal="center" vertical="center" wrapText="1"/>
      <protection locked="0"/>
    </xf>
    <xf numFmtId="165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18" borderId="20" xfId="0" applyFont="1" applyFill="1" applyBorder="1" applyAlignment="1" applyProtection="1">
      <alignment horizontal="left" vertical="center" wrapText="1"/>
      <protection locked="0"/>
    </xf>
    <xf numFmtId="166" fontId="12" fillId="18" borderId="20" xfId="0" applyNumberFormat="1" applyFont="1" applyFill="1" applyBorder="1" applyAlignment="1" applyProtection="1">
      <alignment horizontal="center" vertical="center" wrapText="1"/>
    </xf>
    <xf numFmtId="0" fontId="12" fillId="18" borderId="20" xfId="0" applyFont="1" applyFill="1" applyBorder="1" applyAlignment="1" applyProtection="1">
      <alignment horizontal="center" vertical="center" wrapText="1"/>
      <protection locked="0"/>
    </xf>
    <xf numFmtId="0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1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20" xfId="0" applyNumberFormat="1" applyFill="1" applyBorder="1" applyAlignment="1" applyProtection="1">
      <alignment horizontal="center" vertical="center"/>
      <protection locked="0"/>
    </xf>
    <xf numFmtId="167" fontId="0" fillId="18" borderId="20" xfId="0" applyNumberFormat="1" applyFill="1" applyBorder="1" applyAlignment="1" applyProtection="1">
      <alignment horizontal="center" vertical="center"/>
      <protection locked="0"/>
    </xf>
    <xf numFmtId="49" fontId="36" fillId="18" borderId="20" xfId="0" applyNumberFormat="1" applyFont="1" applyFill="1" applyBorder="1" applyAlignment="1" applyProtection="1">
      <alignment horizontal="center" vertical="center"/>
      <protection locked="0"/>
    </xf>
    <xf numFmtId="49" fontId="12" fillId="18" borderId="20" xfId="0" applyNumberFormat="1" applyFont="1" applyFill="1" applyBorder="1" applyAlignment="1" applyProtection="1">
      <alignment horizontal="center" vertical="center"/>
      <protection locked="0"/>
    </xf>
    <xf numFmtId="0" fontId="12" fillId="18" borderId="23" xfId="0" applyFont="1" applyFill="1" applyBorder="1" applyAlignment="1" applyProtection="1">
      <alignment horizontal="left" vertical="center" wrapText="1"/>
      <protection locked="0"/>
    </xf>
    <xf numFmtId="0" fontId="0" fillId="18" borderId="20" xfId="0" applyFill="1" applyBorder="1" applyAlignment="1" applyProtection="1">
      <alignment horizontal="left"/>
      <protection locked="0"/>
    </xf>
    <xf numFmtId="0" fontId="0" fillId="18" borderId="0" xfId="0" applyFill="1"/>
    <xf numFmtId="165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41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12" fillId="0" borderId="20" xfId="0" applyNumberFormat="1" applyFon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 vertical="center"/>
      <protection locked="0"/>
    </xf>
    <xf numFmtId="166" fontId="0" fillId="0" borderId="20" xfId="0" applyNumberFormat="1" applyFill="1" applyBorder="1" applyAlignment="1" applyProtection="1">
      <alignment horizontal="center" vertical="center"/>
      <protection locked="0"/>
    </xf>
    <xf numFmtId="166" fontId="12" fillId="0" borderId="20" xfId="0" applyNumberFormat="1" applyFont="1" applyFill="1" applyBorder="1" applyAlignment="1" applyProtection="1">
      <alignment horizontal="center"/>
      <protection locked="0"/>
    </xf>
    <xf numFmtId="169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Protection="1">
      <protection locked="0"/>
    </xf>
    <xf numFmtId="0" fontId="5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2" fontId="26" fillId="25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2" fontId="26" fillId="26" borderId="10" xfId="0" applyNumberFormat="1" applyFont="1" applyFill="1" applyBorder="1" applyAlignment="1">
      <alignment horizontal="center" vertical="center"/>
    </xf>
    <xf numFmtId="164" fontId="26" fillId="26" borderId="10" xfId="0" applyNumberFormat="1" applyFont="1" applyFill="1" applyBorder="1" applyAlignment="1">
      <alignment horizontal="center" vertical="center"/>
    </xf>
    <xf numFmtId="1" fontId="26" fillId="16" borderId="30" xfId="0" applyNumberFormat="1" applyFont="1" applyFill="1" applyBorder="1" applyAlignment="1">
      <alignment horizontal="center" vertical="center"/>
    </xf>
    <xf numFmtId="165" fontId="35" fillId="17" borderId="31" xfId="0" applyNumberFormat="1" applyFont="1" applyFill="1" applyBorder="1" applyAlignment="1">
      <alignment horizontal="center" vertical="center"/>
    </xf>
    <xf numFmtId="1" fontId="57" fillId="27" borderId="33" xfId="0" applyNumberFormat="1" applyFont="1" applyFill="1" applyBorder="1" applyAlignment="1">
      <alignment horizontal="center" vertical="center"/>
    </xf>
    <xf numFmtId="2" fontId="57" fillId="27" borderId="33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3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1" fontId="36" fillId="0" borderId="0" xfId="0" applyNumberFormat="1" applyFont="1" applyAlignment="1">
      <alignment horizontal="center"/>
    </xf>
    <xf numFmtId="0" fontId="41" fillId="20" borderId="25" xfId="0" applyFont="1" applyFill="1" applyBorder="1" applyAlignment="1" applyProtection="1">
      <alignment horizontal="center" vertical="center"/>
      <protection locked="0"/>
    </xf>
    <xf numFmtId="165" fontId="58" fillId="22" borderId="31" xfId="0" applyNumberFormat="1" applyFont="1" applyFill="1" applyBorder="1" applyAlignment="1">
      <alignment horizontal="center" vertical="center"/>
    </xf>
    <xf numFmtId="165" fontId="58" fillId="20" borderId="15" xfId="0" applyNumberFormat="1" applyFont="1" applyFill="1" applyBorder="1" applyAlignment="1">
      <alignment horizontal="center" vertical="center"/>
    </xf>
    <xf numFmtId="0" fontId="0" fillId="28" borderId="20" xfId="0" applyFill="1" applyBorder="1"/>
    <xf numFmtId="0" fontId="32" fillId="29" borderId="20" xfId="0" applyFont="1" applyFill="1" applyBorder="1" applyAlignment="1">
      <alignment horizontal="center" vertical="center" wrapText="1"/>
    </xf>
    <xf numFmtId="0" fontId="26" fillId="28" borderId="10" xfId="0" applyFont="1" applyFill="1" applyBorder="1"/>
    <xf numFmtId="165" fontId="0" fillId="30" borderId="20" xfId="0" applyNumberFormat="1" applyFill="1" applyBorder="1" applyAlignment="1" applyProtection="1">
      <alignment horizontal="center" vertical="center"/>
      <protection locked="0"/>
    </xf>
    <xf numFmtId="0" fontId="0" fillId="30" borderId="20" xfId="0" applyFill="1" applyBorder="1" applyProtection="1">
      <protection locked="0"/>
    </xf>
    <xf numFmtId="0" fontId="0" fillId="30" borderId="20" xfId="0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center" vertical="center"/>
      <protection locked="0"/>
    </xf>
    <xf numFmtId="2" fontId="0" fillId="30" borderId="20" xfId="0" applyNumberFormat="1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center"/>
      <protection locked="0"/>
    </xf>
    <xf numFmtId="49" fontId="12" fillId="30" borderId="20" xfId="0" applyNumberFormat="1" applyFont="1" applyFill="1" applyBorder="1" applyAlignment="1" applyProtection="1">
      <alignment horizontal="center"/>
      <protection locked="0"/>
    </xf>
    <xf numFmtId="1" fontId="12" fillId="30" borderId="20" xfId="0" applyNumberFormat="1" applyFont="1" applyFill="1" applyBorder="1" applyAlignment="1" applyProtection="1">
      <alignment horizontal="center" vertical="center"/>
      <protection locked="0"/>
    </xf>
    <xf numFmtId="1" fontId="0" fillId="30" borderId="20" xfId="0" applyNumberFormat="1" applyFill="1" applyBorder="1" applyAlignment="1" applyProtection="1">
      <alignment horizontal="center" vertical="center"/>
      <protection locked="0"/>
    </xf>
    <xf numFmtId="168" fontId="0" fillId="30" borderId="20" xfId="0" applyNumberFormat="1" applyFill="1" applyBorder="1" applyAlignment="1" applyProtection="1">
      <alignment horizontal="center" vertical="center"/>
      <protection locked="0"/>
    </xf>
    <xf numFmtId="0" fontId="12" fillId="30" borderId="20" xfId="0" applyFont="1" applyFill="1" applyBorder="1" applyAlignment="1" applyProtection="1">
      <alignment horizontal="left" vertical="center"/>
      <protection locked="0"/>
    </xf>
    <xf numFmtId="166" fontId="0" fillId="30" borderId="19" xfId="0" applyNumberFormat="1" applyFill="1" applyBorder="1" applyAlignment="1" applyProtection="1">
      <alignment horizontal="center" vertical="center"/>
    </xf>
    <xf numFmtId="2" fontId="12" fillId="30" borderId="20" xfId="0" applyNumberFormat="1" applyFont="1" applyFill="1" applyBorder="1" applyAlignment="1" applyProtection="1">
      <alignment horizontal="center" vertical="center"/>
      <protection locked="0"/>
    </xf>
    <xf numFmtId="165" fontId="12" fillId="30" borderId="20" xfId="0" applyNumberFormat="1" applyFont="1" applyFill="1" applyBorder="1" applyAlignment="1" applyProtection="1">
      <alignment horizontal="center" vertical="center"/>
      <protection locked="0"/>
    </xf>
    <xf numFmtId="0" fontId="0" fillId="30" borderId="20" xfId="0" applyFill="1" applyBorder="1" applyAlignment="1" applyProtection="1">
      <alignment horizontal="left"/>
      <protection locked="0"/>
    </xf>
    <xf numFmtId="165" fontId="0" fillId="30" borderId="20" xfId="0" applyNumberFormat="1" applyFill="1" applyBorder="1" applyAlignment="1" applyProtection="1">
      <alignment horizontal="center"/>
      <protection locked="0"/>
    </xf>
    <xf numFmtId="0" fontId="12" fillId="30" borderId="20" xfId="0" applyFont="1" applyFill="1" applyBorder="1" applyProtection="1">
      <protection locked="0"/>
    </xf>
    <xf numFmtId="0" fontId="26" fillId="29" borderId="10" xfId="0" applyFont="1" applyFill="1" applyBorder="1"/>
    <xf numFmtId="0" fontId="5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5" fontId="34" fillId="25" borderId="15" xfId="0" applyNumberFormat="1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" fontId="32" fillId="24" borderId="14" xfId="0" applyNumberFormat="1" applyFont="1" applyFill="1" applyBorder="1" applyAlignment="1" applyProtection="1">
      <alignment horizontal="center" vertical="center"/>
    </xf>
    <xf numFmtId="1" fontId="26" fillId="20" borderId="10" xfId="0" applyNumberFormat="1" applyFont="1" applyFill="1" applyBorder="1" applyAlignment="1">
      <alignment horizontal="center" vertical="center"/>
    </xf>
    <xf numFmtId="2" fontId="26" fillId="20" borderId="10" xfId="0" applyNumberFormat="1" applyFont="1" applyFill="1" applyBorder="1" applyAlignment="1">
      <alignment horizontal="center" vertical="center"/>
    </xf>
    <xf numFmtId="2" fontId="26" fillId="32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/>
    <xf numFmtId="0" fontId="63" fillId="19" borderId="36" xfId="0" applyFont="1" applyFill="1" applyBorder="1" applyAlignment="1">
      <alignment horizontal="left" vertical="center"/>
    </xf>
    <xf numFmtId="0" fontId="63" fillId="18" borderId="16" xfId="0" applyFont="1" applyFill="1" applyBorder="1" applyAlignment="1">
      <alignment horizontal="left" vertical="center"/>
    </xf>
    <xf numFmtId="1" fontId="12" fillId="18" borderId="19" xfId="0" applyNumberFormat="1" applyFont="1" applyFill="1" applyBorder="1" applyAlignment="1" applyProtection="1">
      <alignment horizontal="center" vertical="center" wrapText="1"/>
    </xf>
    <xf numFmtId="0" fontId="12" fillId="35" borderId="20" xfId="0" applyFont="1" applyFill="1" applyBorder="1"/>
    <xf numFmtId="0" fontId="0" fillId="35" borderId="20" xfId="0" applyFill="1" applyBorder="1"/>
    <xf numFmtId="14" fontId="0" fillId="0" borderId="20" xfId="0" applyNumberFormat="1" applyBorder="1"/>
    <xf numFmtId="14" fontId="0" fillId="0" borderId="0" xfId="0" applyNumberFormat="1"/>
    <xf numFmtId="1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1" fontId="29" fillId="22" borderId="66" xfId="0" applyNumberFormat="1" applyFont="1" applyFill="1" applyBorder="1" applyAlignment="1">
      <alignment horizontal="center" vertical="center"/>
    </xf>
    <xf numFmtId="2" fontId="26" fillId="20" borderId="5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12" fillId="35" borderId="21" xfId="0" applyFont="1" applyFill="1" applyBorder="1"/>
    <xf numFmtId="0" fontId="0" fillId="35" borderId="28" xfId="0" applyFill="1" applyBorder="1"/>
    <xf numFmtId="0" fontId="0" fillId="35" borderId="27" xfId="0" applyFill="1" applyBorder="1"/>
    <xf numFmtId="2" fontId="29" fillId="22" borderId="67" xfId="0" applyNumberFormat="1" applyFont="1" applyFill="1" applyBorder="1" applyAlignment="1">
      <alignment horizontal="center" vertical="center"/>
    </xf>
    <xf numFmtId="1" fontId="26" fillId="22" borderId="10" xfId="0" applyNumberFormat="1" applyFont="1" applyFill="1" applyBorder="1" applyAlignment="1">
      <alignment horizontal="center" vertical="center"/>
    </xf>
    <xf numFmtId="2" fontId="26" fillId="22" borderId="10" xfId="0" applyNumberFormat="1" applyFont="1" applyFill="1" applyBorder="1" applyAlignment="1">
      <alignment horizontal="center" vertical="center"/>
    </xf>
    <xf numFmtId="1" fontId="26" fillId="18" borderId="78" xfId="0" applyNumberFormat="1" applyFont="1" applyFill="1" applyBorder="1" applyAlignment="1">
      <alignment horizontal="center" vertical="center"/>
    </xf>
    <xf numFmtId="2" fontId="26" fillId="18" borderId="78" xfId="0" applyNumberFormat="1" applyFont="1" applyFill="1" applyBorder="1" applyAlignment="1">
      <alignment horizontal="center" vertical="center"/>
    </xf>
    <xf numFmtId="1" fontId="26" fillId="18" borderId="23" xfId="0" applyNumberFormat="1" applyFont="1" applyFill="1" applyBorder="1" applyAlignment="1">
      <alignment horizontal="center" vertical="center"/>
    </xf>
    <xf numFmtId="2" fontId="26" fillId="18" borderId="23" xfId="0" applyNumberFormat="1" applyFont="1" applyFill="1" applyBorder="1" applyAlignment="1">
      <alignment horizontal="center" vertical="center"/>
    </xf>
    <xf numFmtId="0" fontId="0" fillId="35" borderId="11" xfId="0" applyFill="1" applyBorder="1"/>
    <xf numFmtId="0" fontId="0" fillId="0" borderId="19" xfId="0" applyBorder="1"/>
    <xf numFmtId="165" fontId="0" fillId="0" borderId="19" xfId="0" applyNumberFormat="1" applyBorder="1"/>
    <xf numFmtId="165" fontId="0" fillId="35" borderId="11" xfId="0" applyNumberFormat="1" applyFill="1" applyBorder="1"/>
    <xf numFmtId="165" fontId="0" fillId="35" borderId="20" xfId="0" applyNumberFormat="1" applyFill="1" applyBorder="1"/>
    <xf numFmtId="165" fontId="0" fillId="0" borderId="20" xfId="0" applyNumberFormat="1" applyFill="1" applyBorder="1"/>
    <xf numFmtId="165" fontId="0" fillId="35" borderId="28" xfId="0" applyNumberFormat="1" applyFill="1" applyBorder="1"/>
    <xf numFmtId="0" fontId="5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165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166" fontId="6" fillId="20" borderId="19" xfId="0" applyNumberFormat="1" applyFont="1" applyFill="1" applyBorder="1" applyAlignment="1" applyProtection="1">
      <alignment horizontal="center"/>
      <protection locked="0"/>
    </xf>
    <xf numFmtId="166" fontId="6" fillId="30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Protection="1">
      <protection locked="0"/>
    </xf>
    <xf numFmtId="166" fontId="0" fillId="0" borderId="19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protection locked="0"/>
    </xf>
    <xf numFmtId="168" fontId="0" fillId="0" borderId="20" xfId="0" applyNumberForma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 vertical="center"/>
      <protection locked="0"/>
    </xf>
    <xf numFmtId="2" fontId="12" fillId="0" borderId="20" xfId="0" applyNumberFormat="1" applyFont="1" applyFill="1" applyBorder="1" applyAlignment="1" applyProtection="1">
      <protection locked="0"/>
    </xf>
    <xf numFmtId="168" fontId="0" fillId="0" borderId="20" xfId="0" applyNumberFormat="1" applyFill="1" applyBorder="1" applyProtection="1">
      <protection locked="0"/>
    </xf>
    <xf numFmtId="169" fontId="0" fillId="0" borderId="20" xfId="0" applyNumberFormat="1" applyFill="1" applyBorder="1" applyAlignment="1" applyProtection="1">
      <alignment vertical="center"/>
      <protection locked="0"/>
    </xf>
    <xf numFmtId="168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protection locked="0"/>
    </xf>
    <xf numFmtId="0" fontId="46" fillId="0" borderId="20" xfId="0" applyFont="1" applyFill="1" applyBorder="1" applyProtection="1">
      <protection locked="0"/>
    </xf>
    <xf numFmtId="166" fontId="46" fillId="0" borderId="2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center"/>
    </xf>
    <xf numFmtId="1" fontId="26" fillId="20" borderId="50" xfId="0" applyNumberFormat="1" applyFont="1" applyFill="1" applyBorder="1" applyAlignment="1">
      <alignment horizontal="center" vertical="center"/>
    </xf>
    <xf numFmtId="1" fontId="29" fillId="22" borderId="6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26" fillId="16" borderId="30" xfId="0" applyNumberFormat="1" applyFont="1" applyFill="1" applyBorder="1" applyAlignment="1">
      <alignment horizontal="center" vertical="center"/>
    </xf>
    <xf numFmtId="0" fontId="6" fillId="0" borderId="0" xfId="0" applyFont="1"/>
    <xf numFmtId="166" fontId="6" fillId="18" borderId="19" xfId="0" applyNumberFormat="1" applyFont="1" applyFill="1" applyBorder="1" applyAlignment="1" applyProtection="1">
      <alignment horizontal="center" vertical="center" wrapText="1"/>
      <protection locked="0"/>
    </xf>
    <xf numFmtId="165" fontId="34" fillId="40" borderId="31" xfId="0" applyNumberFormat="1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2" fontId="26" fillId="41" borderId="10" xfId="0" applyNumberFormat="1" applyFont="1" applyFill="1" applyBorder="1" applyAlignment="1">
      <alignment horizontal="center" vertical="center"/>
    </xf>
    <xf numFmtId="0" fontId="68" fillId="36" borderId="12" xfId="0" applyFont="1" applyFill="1" applyBorder="1" applyAlignment="1">
      <alignment horizontal="center" vertical="center" wrapText="1"/>
    </xf>
    <xf numFmtId="165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66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41" fillId="42" borderId="19" xfId="0" applyNumberFormat="1" applyFont="1" applyFill="1" applyBorder="1" applyAlignment="1" applyProtection="1">
      <alignment horizontal="center" vertical="center" wrapText="1"/>
      <protection locked="0"/>
    </xf>
    <xf numFmtId="166" fontId="12" fillId="42" borderId="20" xfId="0" applyNumberFormat="1" applyFont="1" applyFill="1" applyBorder="1" applyAlignment="1" applyProtection="1">
      <alignment horizontal="center" vertical="center" wrapText="1"/>
    </xf>
    <xf numFmtId="0" fontId="12" fillId="42" borderId="20" xfId="0" applyFont="1" applyFill="1" applyBorder="1" applyAlignment="1" applyProtection="1">
      <alignment horizontal="center" vertical="center" wrapText="1"/>
      <protection locked="0"/>
    </xf>
    <xf numFmtId="0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67" fontId="0" fillId="42" borderId="20" xfId="0" applyNumberFormat="1" applyFill="1" applyBorder="1" applyAlignment="1" applyProtection="1">
      <alignment horizontal="center" vertical="center"/>
      <protection locked="0"/>
    </xf>
    <xf numFmtId="1" fontId="12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20" xfId="0" applyNumberFormat="1" applyFill="1" applyBorder="1" applyAlignment="1" applyProtection="1">
      <alignment horizontal="center" vertical="center"/>
      <protection locked="0"/>
    </xf>
    <xf numFmtId="0" fontId="0" fillId="39" borderId="20" xfId="0" applyFill="1" applyBorder="1"/>
    <xf numFmtId="0" fontId="69" fillId="39" borderId="20" xfId="0" applyFont="1" applyFill="1" applyBorder="1"/>
    <xf numFmtId="0" fontId="6" fillId="30" borderId="20" xfId="0" applyFont="1" applyFill="1" applyBorder="1" applyAlignment="1" applyProtection="1">
      <alignment horizontal="left" vertical="center"/>
      <protection locked="0"/>
    </xf>
    <xf numFmtId="0" fontId="6" fillId="30" borderId="20" xfId="0" applyFont="1" applyFill="1" applyBorder="1" applyAlignment="1" applyProtection="1">
      <alignment horizontal="center" vertical="center"/>
      <protection locked="0"/>
    </xf>
    <xf numFmtId="0" fontId="6" fillId="28" borderId="20" xfId="0" applyFont="1" applyFill="1" applyBorder="1"/>
    <xf numFmtId="14" fontId="0" fillId="35" borderId="20" xfId="0" applyNumberFormat="1" applyFill="1" applyBorder="1"/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168" fontId="12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42" borderId="20" xfId="0" applyNumberFormat="1" applyFill="1" applyBorder="1" applyAlignment="1" applyProtection="1">
      <alignment horizontal="center" vertical="center"/>
      <protection locked="0"/>
    </xf>
    <xf numFmtId="168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168" fontId="0" fillId="18" borderId="20" xfId="0" applyNumberFormat="1" applyFill="1" applyBorder="1" applyAlignment="1" applyProtection="1">
      <alignment horizontal="center" vertical="center"/>
      <protection locked="0"/>
    </xf>
    <xf numFmtId="0" fontId="6" fillId="0" borderId="20" xfId="0" applyFont="1" applyBorder="1"/>
    <xf numFmtId="166" fontId="6" fillId="56" borderId="20" xfId="0" applyNumberFormat="1" applyFont="1" applyFill="1" applyBorder="1" applyAlignment="1" applyProtection="1">
      <alignment horizontal="center"/>
      <protection locked="0"/>
    </xf>
    <xf numFmtId="1" fontId="41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50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0" fontId="12" fillId="57" borderId="20" xfId="0" applyNumberFormat="1" applyFont="1" applyFill="1" applyBorder="1" applyAlignment="1" applyProtection="1">
      <alignment horizontal="center"/>
    </xf>
    <xf numFmtId="167" fontId="12" fillId="30" borderId="20" xfId="0" applyNumberFormat="1" applyFont="1" applyFill="1" applyBorder="1" applyAlignment="1" applyProtection="1">
      <protection locked="0"/>
    </xf>
    <xf numFmtId="167" fontId="0" fillId="30" borderId="20" xfId="0" applyNumberFormat="1" applyFill="1" applyBorder="1" applyAlignment="1" applyProtection="1">
      <alignment horizontal="center" vertical="center"/>
      <protection locked="0"/>
    </xf>
    <xf numFmtId="167" fontId="0" fillId="30" borderId="20" xfId="0" applyNumberFormat="1" applyFill="1" applyBorder="1" applyAlignment="1" applyProtection="1">
      <protection locked="0"/>
    </xf>
    <xf numFmtId="1" fontId="6" fillId="30" borderId="20" xfId="0" applyNumberFormat="1" applyFont="1" applyFill="1" applyBorder="1" applyAlignment="1" applyProtection="1">
      <alignment horizontal="center" vertical="center"/>
      <protection locked="0"/>
    </xf>
    <xf numFmtId="14" fontId="12" fillId="30" borderId="20" xfId="0" applyNumberFormat="1" applyFont="1" applyFill="1" applyBorder="1" applyAlignment="1" applyProtection="1">
      <protection locked="0"/>
    </xf>
    <xf numFmtId="14" fontId="0" fillId="30" borderId="20" xfId="0" applyNumberFormat="1" applyFill="1" applyBorder="1" applyAlignment="1" applyProtection="1">
      <protection locked="0"/>
    </xf>
    <xf numFmtId="0" fontId="0" fillId="28" borderId="20" xfId="0" applyFill="1" applyBorder="1"/>
    <xf numFmtId="166" fontId="39" fillId="0" borderId="0" xfId="0" applyNumberFormat="1" applyFont="1" applyBorder="1" applyAlignment="1">
      <alignment vertical="center"/>
    </xf>
    <xf numFmtId="1" fontId="6" fillId="20" borderId="19" xfId="0" applyNumberFormat="1" applyFont="1" applyFill="1" applyBorder="1" applyAlignment="1" applyProtection="1">
      <alignment horizontal="center"/>
      <protection locked="0"/>
    </xf>
    <xf numFmtId="0" fontId="36" fillId="22" borderId="32" xfId="0" applyFont="1" applyFill="1" applyBorder="1" applyAlignment="1">
      <alignment horizontal="left" vertical="center"/>
    </xf>
    <xf numFmtId="0" fontId="36" fillId="20" borderId="16" xfId="0" applyFont="1" applyFill="1" applyBorder="1" applyAlignment="1">
      <alignment horizontal="left" vertical="center"/>
    </xf>
    <xf numFmtId="0" fontId="36" fillId="17" borderId="32" xfId="0" applyFont="1" applyFill="1" applyBorder="1" applyAlignment="1">
      <alignment horizontal="left" vertical="center"/>
    </xf>
    <xf numFmtId="0" fontId="36" fillId="16" borderId="16" xfId="0" applyFont="1" applyFill="1" applyBorder="1" applyAlignment="1">
      <alignment horizontal="left" vertical="center"/>
    </xf>
    <xf numFmtId="0" fontId="36" fillId="40" borderId="32" xfId="0" applyFont="1" applyFill="1" applyBorder="1" applyAlignment="1">
      <alignment horizontal="left" vertical="center"/>
    </xf>
    <xf numFmtId="0" fontId="36" fillId="25" borderId="16" xfId="0" applyFont="1" applyFill="1" applyBorder="1" applyAlignment="1">
      <alignment horizontal="left" vertical="center"/>
    </xf>
    <xf numFmtId="14" fontId="6" fillId="30" borderId="20" xfId="0" applyNumberFormat="1" applyFont="1" applyFill="1" applyBorder="1" applyAlignment="1" applyProtection="1">
      <protection locked="0"/>
    </xf>
    <xf numFmtId="167" fontId="0" fillId="0" borderId="0" xfId="0" applyNumberFormat="1" applyAlignment="1">
      <alignment horizontal="center"/>
    </xf>
    <xf numFmtId="167" fontId="38" fillId="0" borderId="0" xfId="0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Border="1"/>
    <xf numFmtId="0" fontId="6" fillId="0" borderId="0" xfId="43"/>
    <xf numFmtId="165" fontId="6" fillId="59" borderId="0" xfId="43" applyNumberFormat="1" applyFont="1" applyFill="1" applyBorder="1" applyAlignment="1">
      <alignment horizontal="center" vertical="center"/>
    </xf>
    <xf numFmtId="165" fontId="65" fillId="59" borderId="0" xfId="43" applyNumberFormat="1" applyFont="1" applyFill="1" applyBorder="1" applyAlignment="1">
      <alignment horizontal="center" vertical="center"/>
    </xf>
    <xf numFmtId="0" fontId="0" fillId="58" borderId="0" xfId="0" applyFill="1"/>
    <xf numFmtId="0" fontId="0" fillId="0" borderId="20" xfId="0" applyBorder="1"/>
    <xf numFmtId="165" fontId="0" fillId="0" borderId="20" xfId="0" applyNumberFormat="1" applyBorder="1"/>
    <xf numFmtId="0" fontId="6" fillId="0" borderId="20" xfId="43" applyBorder="1"/>
    <xf numFmtId="0" fontId="0" fillId="0" borderId="0" xfId="0"/>
    <xf numFmtId="165" fontId="0" fillId="0" borderId="0" xfId="0" applyNumberFormat="1"/>
    <xf numFmtId="166" fontId="6" fillId="30" borderId="20" xfId="0" applyNumberFormat="1" applyFont="1" applyFill="1" applyBorder="1" applyAlignment="1" applyProtection="1">
      <alignment horizontal="center"/>
      <protection locked="0"/>
    </xf>
    <xf numFmtId="166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7" borderId="20" xfId="0" applyNumberFormat="1" applyFont="1" applyFill="1" applyBorder="1" applyAlignment="1" applyProtection="1">
      <alignment horizontal="center"/>
      <protection locked="0"/>
    </xf>
    <xf numFmtId="0" fontId="6" fillId="0" borderId="20" xfId="43" applyBorder="1"/>
    <xf numFmtId="165" fontId="6" fillId="0" borderId="20" xfId="43" applyNumberFormat="1" applyBorder="1"/>
    <xf numFmtId="0" fontId="6" fillId="0" borderId="26" xfId="43" applyBorder="1"/>
    <xf numFmtId="0" fontId="6" fillId="0" borderId="74" xfId="43" applyBorder="1"/>
    <xf numFmtId="0" fontId="6" fillId="0" borderId="0" xfId="43" applyAlignment="1">
      <alignment shrinkToFit="1"/>
    </xf>
    <xf numFmtId="0" fontId="6" fillId="0" borderId="0" xfId="43" applyFont="1" applyAlignment="1">
      <alignment vertical="center"/>
    </xf>
    <xf numFmtId="165" fontId="6" fillId="0" borderId="0" xfId="43" applyNumberFormat="1" applyFont="1" applyAlignment="1">
      <alignment vertical="center"/>
    </xf>
    <xf numFmtId="165" fontId="6" fillId="0" borderId="0" xfId="43" applyNumberFormat="1"/>
    <xf numFmtId="165" fontId="6" fillId="0" borderId="74" xfId="43" applyNumberFormat="1" applyBorder="1"/>
    <xf numFmtId="16" fontId="6" fillId="0" borderId="20" xfId="43" applyNumberFormat="1" applyBorder="1"/>
    <xf numFmtId="0" fontId="65" fillId="58" borderId="0" xfId="43" applyFont="1" applyFill="1" applyAlignment="1">
      <alignment horizontal="center" vertical="center"/>
    </xf>
    <xf numFmtId="0" fontId="6" fillId="58" borderId="0" xfId="43" applyFill="1"/>
    <xf numFmtId="0" fontId="6" fillId="58" borderId="0" xfId="43" applyFont="1" applyFill="1" applyAlignment="1">
      <alignment vertical="center"/>
    </xf>
    <xf numFmtId="0" fontId="76" fillId="59" borderId="0" xfId="43" applyFont="1" applyFill="1" applyBorder="1" applyAlignment="1">
      <alignment horizontal="center" vertical="center"/>
    </xf>
    <xf numFmtId="0" fontId="65" fillId="59" borderId="0" xfId="43" applyFont="1" applyFill="1" applyBorder="1" applyAlignment="1">
      <alignment horizontal="center" vertical="center"/>
    </xf>
    <xf numFmtId="0" fontId="6" fillId="59" borderId="0" xfId="43" applyFont="1" applyFill="1" applyBorder="1" applyAlignment="1">
      <alignment horizontal="center" vertical="center"/>
    </xf>
    <xf numFmtId="0" fontId="6" fillId="0" borderId="19" xfId="43" applyFont="1" applyBorder="1"/>
    <xf numFmtId="165" fontId="6" fillId="0" borderId="19" xfId="43" applyNumberFormat="1" applyBorder="1"/>
    <xf numFmtId="0" fontId="6" fillId="0" borderId="19" xfId="43" applyBorder="1"/>
    <xf numFmtId="0" fontId="41" fillId="0" borderId="92" xfId="43" applyFont="1" applyBorder="1"/>
    <xf numFmtId="165" fontId="41" fillId="0" borderId="92" xfId="43" applyNumberFormat="1" applyFont="1" applyBorder="1"/>
    <xf numFmtId="0" fontId="41" fillId="35" borderId="20" xfId="0" applyFont="1" applyFill="1" applyBorder="1"/>
    <xf numFmtId="0" fontId="6" fillId="30" borderId="20" xfId="0" applyFont="1" applyFill="1" applyBorder="1" applyProtection="1">
      <protection locked="0"/>
    </xf>
    <xf numFmtId="0" fontId="6" fillId="30" borderId="20" xfId="0" applyFont="1" applyFill="1" applyBorder="1" applyAlignment="1" applyProtection="1">
      <alignment horizontal="center"/>
      <protection locked="0"/>
    </xf>
    <xf numFmtId="14" fontId="6" fillId="20" borderId="19" xfId="0" applyNumberFormat="1" applyFont="1" applyFill="1" applyBorder="1" applyAlignment="1" applyProtection="1">
      <alignment horizontal="center"/>
      <protection locked="0"/>
    </xf>
    <xf numFmtId="0" fontId="6" fillId="20" borderId="19" xfId="0" applyFont="1" applyFill="1" applyBorder="1" applyAlignment="1" applyProtection="1">
      <alignment horizontal="center" vertical="center"/>
    </xf>
    <xf numFmtId="0" fontId="6" fillId="20" borderId="19" xfId="0" applyFont="1" applyFill="1" applyBorder="1" applyProtection="1">
      <protection locked="0"/>
    </xf>
    <xf numFmtId="166" fontId="6" fillId="20" borderId="20" xfId="0" applyNumberFormat="1" applyFont="1" applyFill="1" applyBorder="1" applyAlignment="1" applyProtection="1">
      <alignment horizontal="center"/>
      <protection locked="0"/>
    </xf>
    <xf numFmtId="1" fontId="6" fillId="20" borderId="20" xfId="0" applyNumberFormat="1" applyFont="1" applyFill="1" applyBorder="1" applyAlignment="1" applyProtection="1">
      <alignment horizontal="center"/>
      <protection locked="0"/>
    </xf>
    <xf numFmtId="2" fontId="6" fillId="20" borderId="20" xfId="0" applyNumberFormat="1" applyFont="1" applyFill="1" applyBorder="1" applyAlignment="1" applyProtection="1">
      <alignment horizontal="center"/>
      <protection locked="0"/>
    </xf>
    <xf numFmtId="0" fontId="6" fillId="20" borderId="20" xfId="0" applyFont="1" applyFill="1" applyBorder="1" applyAlignment="1" applyProtection="1">
      <alignment horizontal="center"/>
      <protection locked="0"/>
    </xf>
    <xf numFmtId="0" fontId="6" fillId="20" borderId="20" xfId="0" applyFont="1" applyFill="1" applyBorder="1" applyProtection="1">
      <protection locked="0"/>
    </xf>
    <xf numFmtId="1" fontId="6" fillId="20" borderId="11" xfId="0" applyNumberFormat="1" applyFont="1" applyFill="1" applyBorder="1" applyAlignment="1" applyProtection="1">
      <alignment horizontal="center"/>
      <protection locked="0"/>
    </xf>
    <xf numFmtId="2" fontId="6" fillId="20" borderId="11" xfId="0" applyNumberFormat="1" applyFont="1" applyFill="1" applyBorder="1" applyAlignment="1" applyProtection="1">
      <alignment horizontal="center"/>
      <protection locked="0"/>
    </xf>
    <xf numFmtId="1" fontId="6" fillId="20" borderId="20" xfId="0" applyNumberFormat="1" applyFont="1" applyFill="1" applyBorder="1" applyProtection="1">
      <protection locked="0"/>
    </xf>
    <xf numFmtId="2" fontId="6" fillId="20" borderId="20" xfId="0" applyNumberFormat="1" applyFont="1" applyFill="1" applyBorder="1" applyProtection="1">
      <protection locked="0"/>
    </xf>
    <xf numFmtId="1" fontId="6" fillId="20" borderId="19" xfId="0" applyNumberFormat="1" applyFont="1" applyFill="1" applyBorder="1" applyProtection="1"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33" fillId="0" borderId="0" xfId="0" applyNumberFormat="1" applyFont="1" applyAlignment="1">
      <alignment vertical="center"/>
    </xf>
    <xf numFmtId="49" fontId="0" fillId="0" borderId="0" xfId="0" applyNumberFormat="1"/>
    <xf numFmtId="49" fontId="39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vertical="center"/>
    </xf>
    <xf numFmtId="49" fontId="32" fillId="23" borderId="25" xfId="0" applyNumberFormat="1" applyFont="1" applyFill="1" applyBorder="1" applyAlignment="1">
      <alignment horizontal="center" vertical="center"/>
    </xf>
    <xf numFmtId="49" fontId="32" fillId="23" borderId="2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 applyProtection="1">
      <alignment horizontal="left" vertical="center"/>
      <protection locked="0"/>
    </xf>
    <xf numFmtId="49" fontId="12" fillId="0" borderId="2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/>
    <xf numFmtId="49" fontId="0" fillId="0" borderId="0" xfId="0" applyNumberFormat="1" applyFill="1"/>
    <xf numFmtId="49" fontId="12" fillId="0" borderId="0" xfId="0" applyNumberFormat="1" applyFont="1" applyFill="1"/>
    <xf numFmtId="49" fontId="0" fillId="0" borderId="20" xfId="0" applyNumberFormat="1" applyFill="1" applyBorder="1" applyProtection="1">
      <protection locked="0"/>
    </xf>
    <xf numFmtId="49" fontId="12" fillId="0" borderId="0" xfId="0" applyNumberFormat="1" applyFont="1" applyFill="1" applyAlignment="1">
      <alignment horizontal="center"/>
    </xf>
    <xf numFmtId="0" fontId="41" fillId="0" borderId="0" xfId="0" applyFont="1"/>
    <xf numFmtId="1" fontId="6" fillId="56" borderId="19" xfId="0" applyNumberFormat="1" applyFont="1" applyFill="1" applyBorder="1" applyAlignment="1" applyProtection="1">
      <alignment horizontal="center" vertical="center"/>
    </xf>
    <xf numFmtId="49" fontId="41" fillId="30" borderId="20" xfId="0" applyNumberFormat="1" applyFont="1" applyFill="1" applyBorder="1" applyAlignment="1" applyProtection="1">
      <alignment horizontal="center" vertical="center"/>
      <protection locked="0"/>
    </xf>
    <xf numFmtId="49" fontId="41" fillId="21" borderId="20" xfId="0" applyNumberFormat="1" applyFont="1" applyFill="1" applyBorder="1" applyAlignment="1" applyProtection="1">
      <alignment horizontal="center" vertical="center"/>
      <protection locked="0"/>
    </xf>
    <xf numFmtId="0" fontId="6" fillId="30" borderId="20" xfId="0" applyFont="1" applyFill="1" applyBorder="1" applyAlignment="1" applyProtection="1">
      <alignment horizontal="left"/>
      <protection locked="0"/>
    </xf>
    <xf numFmtId="164" fontId="6" fillId="0" borderId="19" xfId="43" applyNumberFormat="1" applyFont="1" applyBorder="1" applyAlignment="1">
      <alignment horizontal="right"/>
    </xf>
    <xf numFmtId="164" fontId="6" fillId="0" borderId="20" xfId="43" applyNumberFormat="1" applyBorder="1"/>
    <xf numFmtId="164" fontId="6" fillId="0" borderId="19" xfId="43" applyNumberFormat="1" applyBorder="1"/>
    <xf numFmtId="165" fontId="6" fillId="0" borderId="19" xfId="0" applyNumberFormat="1" applyFont="1" applyBorder="1"/>
    <xf numFmtId="14" fontId="6" fillId="0" borderId="20" xfId="0" applyNumberFormat="1" applyFont="1" applyBorder="1"/>
    <xf numFmtId="0" fontId="69" fillId="39" borderId="0" xfId="0" applyFont="1" applyFill="1" applyBorder="1"/>
    <xf numFmtId="14" fontId="0" fillId="28" borderId="20" xfId="0" applyNumberFormat="1" applyFill="1" applyBorder="1" applyAlignment="1">
      <alignment horizontal="center"/>
    </xf>
    <xf numFmtId="14" fontId="6" fillId="28" borderId="20" xfId="0" applyNumberFormat="1" applyFont="1" applyFill="1" applyBorder="1" applyAlignment="1">
      <alignment horizontal="center"/>
    </xf>
    <xf numFmtId="0" fontId="0" fillId="0" borderId="0" xfId="0" applyNumberFormat="1"/>
    <xf numFmtId="0" fontId="34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16" borderId="20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right" vertical="center"/>
    </xf>
    <xf numFmtId="165" fontId="33" fillId="0" borderId="0" xfId="0" applyNumberFormat="1" applyFont="1" applyAlignment="1">
      <alignment horizontal="right" vertical="center"/>
    </xf>
    <xf numFmtId="165" fontId="54" fillId="0" borderId="14" xfId="0" applyNumberFormat="1" applyFont="1" applyFill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35" borderId="11" xfId="0" applyNumberFormat="1" applyFill="1" applyBorder="1" applyAlignment="1">
      <alignment horizontal="right"/>
    </xf>
    <xf numFmtId="165" fontId="0" fillId="35" borderId="20" xfId="0" applyNumberFormat="1" applyFill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165" fontId="0" fillId="0" borderId="20" xfId="0" applyNumberFormat="1" applyFill="1" applyBorder="1" applyAlignment="1">
      <alignment horizontal="right"/>
    </xf>
    <xf numFmtId="165" fontId="0" fillId="35" borderId="28" xfId="0" applyNumberFormat="1" applyFill="1" applyBorder="1" applyAlignment="1">
      <alignment horizontal="right"/>
    </xf>
    <xf numFmtId="165" fontId="0" fillId="0" borderId="2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0" fontId="6" fillId="0" borderId="20" xfId="0" applyFont="1" applyFill="1" applyBorder="1"/>
    <xf numFmtId="0" fontId="41" fillId="0" borderId="11" xfId="43" applyFont="1" applyBorder="1"/>
    <xf numFmtId="165" fontId="41" fillId="0" borderId="11" xfId="43" applyNumberFormat="1" applyFont="1" applyFill="1" applyBorder="1"/>
    <xf numFmtId="0" fontId="41" fillId="0" borderId="11" xfId="43" applyFont="1" applyFill="1" applyBorder="1"/>
    <xf numFmtId="167" fontId="6" fillId="20" borderId="20" xfId="0" applyNumberFormat="1" applyFont="1" applyFill="1" applyBorder="1" applyAlignment="1" applyProtection="1">
      <alignment horizontal="center"/>
      <protection locked="0"/>
    </xf>
    <xf numFmtId="167" fontId="6" fillId="20" borderId="19" xfId="0" applyNumberFormat="1" applyFont="1" applyFill="1" applyBorder="1" applyProtection="1">
      <protection locked="0"/>
    </xf>
    <xf numFmtId="167" fontId="6" fillId="20" borderId="11" xfId="0" applyNumberFormat="1" applyFont="1" applyFill="1" applyBorder="1" applyAlignment="1" applyProtection="1">
      <alignment horizontal="center"/>
      <protection locked="0"/>
    </xf>
    <xf numFmtId="167" fontId="6" fillId="20" borderId="20" xfId="0" applyNumberFormat="1" applyFont="1" applyFill="1" applyBorder="1" applyProtection="1">
      <protection locked="0"/>
    </xf>
    <xf numFmtId="1" fontId="6" fillId="37" borderId="20" xfId="0" applyNumberFormat="1" applyFont="1" applyFill="1" applyBorder="1" applyProtection="1">
      <protection locked="0"/>
    </xf>
    <xf numFmtId="0" fontId="6" fillId="20" borderId="21" xfId="0" applyFont="1" applyFill="1" applyBorder="1" applyAlignment="1" applyProtection="1">
      <alignment horizontal="center"/>
      <protection locked="0"/>
    </xf>
    <xf numFmtId="166" fontId="6" fillId="20" borderId="27" xfId="0" applyNumberFormat="1" applyFont="1" applyFill="1" applyBorder="1" applyAlignment="1" applyProtection="1">
      <alignment horizontal="center"/>
    </xf>
    <xf numFmtId="166" fontId="0" fillId="0" borderId="0" xfId="0" applyNumberFormat="1" applyBorder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165" fontId="78" fillId="22" borderId="95" xfId="0" applyNumberFormat="1" applyFont="1" applyFill="1" applyBorder="1" applyAlignment="1">
      <alignment horizontal="center" vertical="center"/>
    </xf>
    <xf numFmtId="0" fontId="78" fillId="22" borderId="96" xfId="0" applyFont="1" applyFill="1" applyBorder="1" applyAlignment="1">
      <alignment horizontal="center" vertical="center"/>
    </xf>
    <xf numFmtId="166" fontId="78" fillId="22" borderId="96" xfId="0" applyNumberFormat="1" applyFont="1" applyFill="1" applyBorder="1" applyAlignment="1">
      <alignment horizontal="center" vertical="center" wrapText="1"/>
    </xf>
    <xf numFmtId="0" fontId="78" fillId="22" borderId="97" xfId="0" applyFont="1" applyFill="1" applyBorder="1" applyAlignment="1">
      <alignment horizontal="center" vertical="center" wrapText="1"/>
    </xf>
    <xf numFmtId="1" fontId="78" fillId="22" borderId="96" xfId="0" applyNumberFormat="1" applyFont="1" applyFill="1" applyBorder="1" applyAlignment="1">
      <alignment horizontal="center" vertical="center" wrapText="1"/>
    </xf>
    <xf numFmtId="0" fontId="78" fillId="22" borderId="96" xfId="0" applyFont="1" applyFill="1" applyBorder="1" applyAlignment="1">
      <alignment horizontal="center" vertical="center" wrapText="1"/>
    </xf>
    <xf numFmtId="2" fontId="78" fillId="22" borderId="96" xfId="0" applyNumberFormat="1" applyFont="1" applyFill="1" applyBorder="1" applyAlignment="1">
      <alignment horizontal="center" vertical="center" wrapText="1"/>
    </xf>
    <xf numFmtId="167" fontId="78" fillId="22" borderId="96" xfId="0" applyNumberFormat="1" applyFont="1" applyFill="1" applyBorder="1" applyAlignment="1">
      <alignment horizontal="center" vertical="center" wrapText="1"/>
    </xf>
    <xf numFmtId="2" fontId="79" fillId="22" borderId="96" xfId="0" applyNumberFormat="1" applyFont="1" applyFill="1" applyBorder="1" applyAlignment="1">
      <alignment horizontal="center" vertical="center" wrapText="1"/>
    </xf>
    <xf numFmtId="2" fontId="79" fillId="22" borderId="9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5" fillId="19" borderId="34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34" fillId="0" borderId="0" xfId="0" applyNumberFormat="1" applyFont="1" applyBorder="1" applyAlignment="1">
      <alignment horizontal="center" vertical="center"/>
    </xf>
    <xf numFmtId="170" fontId="35" fillId="0" borderId="0" xfId="0" applyNumberFormat="1" applyFont="1" applyBorder="1" applyAlignment="1">
      <alignment horizontal="center" vertical="center"/>
    </xf>
    <xf numFmtId="170" fontId="36" fillId="0" borderId="0" xfId="0" applyNumberFormat="1" applyFont="1" applyAlignment="1">
      <alignment horizontal="center"/>
    </xf>
    <xf numFmtId="170" fontId="0" fillId="16" borderId="20" xfId="0" applyNumberFormat="1" applyFill="1" applyBorder="1" applyAlignment="1" applyProtection="1">
      <alignment horizontal="center"/>
      <protection locked="0"/>
    </xf>
    <xf numFmtId="170" fontId="36" fillId="0" borderId="0" xfId="0" applyNumberFormat="1" applyFont="1"/>
    <xf numFmtId="170" fontId="6" fillId="20" borderId="20" xfId="0" applyNumberFormat="1" applyFont="1" applyFill="1" applyBorder="1" applyAlignment="1" applyProtection="1">
      <alignment horizontal="center"/>
      <protection locked="0"/>
    </xf>
    <xf numFmtId="170" fontId="6" fillId="20" borderId="20" xfId="0" applyNumberFormat="1" applyFont="1" applyFill="1" applyBorder="1" applyProtection="1">
      <protection locked="0"/>
    </xf>
    <xf numFmtId="170" fontId="0" fillId="0" borderId="0" xfId="0" applyNumberFormat="1"/>
    <xf numFmtId="170" fontId="41" fillId="0" borderId="0" xfId="0" applyNumberFormat="1" applyFon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32" fillId="0" borderId="0" xfId="0" applyNumberFormat="1" applyFont="1" applyFill="1" applyBorder="1" applyAlignment="1">
      <alignment horizontal="center" vertical="center" wrapText="1"/>
    </xf>
    <xf numFmtId="170" fontId="36" fillId="0" borderId="0" xfId="0" applyNumberFormat="1" applyFont="1" applyAlignment="1">
      <alignment horizontal="center" vertical="center"/>
    </xf>
    <xf numFmtId="170" fontId="12" fillId="42" borderId="20" xfId="0" applyNumberFormat="1" applyFont="1" applyFill="1" applyBorder="1" applyAlignment="1" applyProtection="1">
      <alignment horizontal="center" vertical="center" wrapText="1"/>
      <protection locked="0"/>
    </xf>
    <xf numFmtId="170" fontId="12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32" fillId="24" borderId="95" xfId="0" applyNumberFormat="1" applyFont="1" applyFill="1" applyBorder="1" applyAlignment="1">
      <alignment horizontal="center" vertical="center"/>
    </xf>
    <xf numFmtId="0" fontId="32" fillId="24" borderId="96" xfId="0" applyFont="1" applyFill="1" applyBorder="1" applyAlignment="1">
      <alignment horizontal="center" vertical="center"/>
    </xf>
    <xf numFmtId="166" fontId="32" fillId="24" borderId="96" xfId="0" applyNumberFormat="1" applyFont="1" applyFill="1" applyBorder="1" applyAlignment="1">
      <alignment horizontal="center" vertical="center" wrapText="1"/>
    </xf>
    <xf numFmtId="0" fontId="32" fillId="24" borderId="96" xfId="0" applyFont="1" applyFill="1" applyBorder="1" applyAlignment="1">
      <alignment horizontal="center" vertical="center" wrapText="1"/>
    </xf>
    <xf numFmtId="2" fontId="32" fillId="24" borderId="96" xfId="0" applyNumberFormat="1" applyFont="1" applyFill="1" applyBorder="1" applyAlignment="1">
      <alignment horizontal="center" vertical="center" wrapText="1"/>
    </xf>
    <xf numFmtId="0" fontId="32" fillId="24" borderId="97" xfId="0" applyFont="1" applyFill="1" applyBorder="1" applyAlignment="1">
      <alignment horizontal="center" vertical="center" wrapText="1"/>
    </xf>
    <xf numFmtId="168" fontId="32" fillId="24" borderId="99" xfId="0" applyNumberFormat="1" applyFont="1" applyFill="1" applyBorder="1" applyAlignment="1">
      <alignment horizontal="center" vertical="center" wrapText="1"/>
    </xf>
    <xf numFmtId="2" fontId="40" fillId="24" borderId="96" xfId="0" applyNumberFormat="1" applyFont="1" applyFill="1" applyBorder="1" applyAlignment="1">
      <alignment horizontal="center" vertical="center" wrapText="1"/>
    </xf>
    <xf numFmtId="2" fontId="40" fillId="24" borderId="97" xfId="0" applyNumberFormat="1" applyFont="1" applyFill="1" applyBorder="1" applyAlignment="1">
      <alignment horizontal="center" vertical="center" wrapText="1"/>
    </xf>
    <xf numFmtId="168" fontId="32" fillId="24" borderId="100" xfId="0" applyNumberFormat="1" applyFont="1" applyFill="1" applyBorder="1" applyAlignment="1">
      <alignment horizontal="center" vertical="center" wrapText="1"/>
    </xf>
    <xf numFmtId="49" fontId="82" fillId="24" borderId="90" xfId="0" applyNumberFormat="1" applyFont="1" applyFill="1" applyBorder="1" applyAlignment="1">
      <alignment horizontal="center" vertical="center" wrapText="1"/>
    </xf>
    <xf numFmtId="168" fontId="32" fillId="24" borderId="95" xfId="0" applyNumberFormat="1" applyFont="1" applyFill="1" applyBorder="1" applyAlignment="1">
      <alignment horizontal="center" vertical="center" wrapText="1"/>
    </xf>
    <xf numFmtId="170" fontId="6" fillId="30" borderId="20" xfId="0" applyNumberFormat="1" applyFont="1" applyFill="1" applyBorder="1" applyAlignment="1" applyProtection="1">
      <alignment horizontal="center" vertical="center"/>
      <protection locked="0"/>
    </xf>
    <xf numFmtId="170" fontId="12" fillId="30" borderId="20" xfId="0" applyNumberFormat="1" applyFont="1" applyFill="1" applyBorder="1" applyAlignment="1" applyProtection="1">
      <alignment horizontal="center" vertical="center"/>
      <protection locked="0"/>
    </xf>
    <xf numFmtId="170" fontId="0" fillId="30" borderId="20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12" fillId="0" borderId="20" xfId="0" applyNumberFormat="1" applyFont="1" applyFill="1" applyBorder="1" applyAlignment="1" applyProtection="1">
      <alignment horizontal="center" vertical="center"/>
      <protection locked="0"/>
    </xf>
    <xf numFmtId="170" fontId="0" fillId="21" borderId="20" xfId="0" applyNumberFormat="1" applyFill="1" applyBorder="1" applyAlignment="1" applyProtection="1">
      <alignment horizontal="center" vertical="center"/>
      <protection locked="0"/>
    </xf>
    <xf numFmtId="0" fontId="6" fillId="30" borderId="11" xfId="0" applyFont="1" applyFill="1" applyBorder="1" applyAlignment="1" applyProtection="1">
      <alignment vertical="center" wrapText="1"/>
      <protection locked="0"/>
    </xf>
    <xf numFmtId="0" fontId="6" fillId="30" borderId="20" xfId="0" applyFont="1" applyFill="1" applyBorder="1" applyAlignment="1" applyProtection="1">
      <alignment vertical="center" wrapText="1"/>
      <protection locked="0"/>
    </xf>
    <xf numFmtId="0" fontId="6" fillId="30" borderId="20" xfId="0" applyNumberFormat="1" applyFont="1" applyFill="1" applyBorder="1" applyAlignment="1" applyProtection="1">
      <alignment horizontal="center" vertical="center"/>
      <protection locked="0"/>
    </xf>
    <xf numFmtId="0" fontId="32" fillId="24" borderId="97" xfId="0" applyFont="1" applyFill="1" applyBorder="1" applyAlignment="1">
      <alignment horizontal="center" vertical="center" wrapText="1"/>
    </xf>
    <xf numFmtId="2" fontId="12" fillId="30" borderId="20" xfId="0" applyNumberFormat="1" applyFont="1" applyFill="1" applyBorder="1" applyAlignment="1" applyProtection="1">
      <alignment horizontal="center"/>
      <protection locked="0"/>
    </xf>
    <xf numFmtId="2" fontId="6" fillId="30" borderId="20" xfId="0" applyNumberFormat="1" applyFont="1" applyFill="1" applyBorder="1" applyAlignment="1" applyProtection="1">
      <alignment horizontal="center"/>
      <protection locked="0"/>
    </xf>
    <xf numFmtId="0" fontId="0" fillId="30" borderId="20" xfId="0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21" borderId="20" xfId="0" applyFill="1" applyBorder="1" applyAlignment="1" applyProtection="1">
      <alignment horizontal="center"/>
      <protection locked="0"/>
    </xf>
    <xf numFmtId="0" fontId="6" fillId="0" borderId="0" xfId="43" applyFont="1" applyFill="1" applyAlignment="1">
      <alignment vertical="center"/>
    </xf>
    <xf numFmtId="165" fontId="6" fillId="0" borderId="0" xfId="43" applyNumberFormat="1" applyFont="1" applyFill="1" applyAlignment="1">
      <alignment vertical="center"/>
    </xf>
    <xf numFmtId="165" fontId="32" fillId="23" borderId="24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/>
      <protection locked="0"/>
    </xf>
    <xf numFmtId="49" fontId="32" fillId="23" borderId="9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170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12" fillId="0" borderId="21" xfId="0" applyNumberFormat="1" applyFon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12" fillId="0" borderId="76" xfId="0" applyNumberFormat="1" applyFont="1" applyFill="1" applyBorder="1" applyAlignment="1" applyProtection="1">
      <alignment horizontal="center" vertical="center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/>
    <xf numFmtId="0" fontId="32" fillId="29" borderId="21" xfId="0" applyFont="1" applyFill="1" applyBorder="1" applyAlignment="1">
      <alignment horizontal="center" vertical="center" wrapText="1"/>
    </xf>
    <xf numFmtId="0" fontId="0" fillId="28" borderId="21" xfId="0" applyFill="1" applyBorder="1" applyAlignment="1">
      <alignment horizontal="left"/>
    </xf>
    <xf numFmtId="0" fontId="6" fillId="28" borderId="21" xfId="0" applyFont="1" applyFill="1" applyBorder="1" applyAlignment="1">
      <alignment horizontal="left"/>
    </xf>
    <xf numFmtId="3" fontId="6" fillId="0" borderId="94" xfId="0" applyNumberFormat="1" applyFont="1" applyFill="1" applyBorder="1" applyAlignment="1" applyProtection="1">
      <alignment horizontal="center" vertical="center"/>
      <protection locked="0"/>
    </xf>
    <xf numFmtId="3" fontId="0" fillId="0" borderId="94" xfId="0" applyNumberFormat="1" applyFill="1" applyBorder="1" applyAlignment="1" applyProtection="1">
      <alignment horizontal="center" vertical="center"/>
      <protection locked="0"/>
    </xf>
    <xf numFmtId="3" fontId="12" fillId="0" borderId="94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36" fillId="0" borderId="0" xfId="0" applyNumberFormat="1" applyFont="1"/>
    <xf numFmtId="165" fontId="32" fillId="17" borderId="103" xfId="0" applyNumberFormat="1" applyFont="1" applyFill="1" applyBorder="1" applyAlignment="1">
      <alignment horizontal="center" vertical="center" wrapText="1"/>
    </xf>
    <xf numFmtId="0" fontId="32" fillId="17" borderId="104" xfId="0" applyFont="1" applyFill="1" applyBorder="1" applyAlignment="1">
      <alignment horizontal="center" vertical="center" wrapText="1"/>
    </xf>
    <xf numFmtId="166" fontId="32" fillId="17" borderId="104" xfId="0" applyNumberFormat="1" applyFont="1" applyFill="1" applyBorder="1" applyAlignment="1">
      <alignment horizontal="center" vertical="center" wrapText="1"/>
    </xf>
    <xf numFmtId="1" fontId="32" fillId="17" borderId="104" xfId="0" applyNumberFormat="1" applyFont="1" applyFill="1" applyBorder="1" applyAlignment="1">
      <alignment horizontal="center" vertical="center" wrapText="1"/>
    </xf>
    <xf numFmtId="2" fontId="32" fillId="17" borderId="104" xfId="0" applyNumberFormat="1" applyFont="1" applyFill="1" applyBorder="1" applyAlignment="1">
      <alignment horizontal="center" vertical="center" wrapText="1"/>
    </xf>
    <xf numFmtId="167" fontId="32" fillId="17" borderId="104" xfId="0" applyNumberFormat="1" applyFont="1" applyFill="1" applyBorder="1" applyAlignment="1">
      <alignment horizontal="center" vertical="center" wrapText="1"/>
    </xf>
    <xf numFmtId="2" fontId="40" fillId="17" borderId="104" xfId="0" applyNumberFormat="1" applyFont="1" applyFill="1" applyBorder="1" applyAlignment="1">
      <alignment horizontal="center" vertical="center" wrapText="1"/>
    </xf>
    <xf numFmtId="2" fontId="40" fillId="17" borderId="105" xfId="0" applyNumberFormat="1" applyFont="1" applyFill="1" applyBorder="1" applyAlignment="1">
      <alignment horizontal="center" vertical="center" wrapText="1"/>
    </xf>
    <xf numFmtId="1" fontId="40" fillId="17" borderId="105" xfId="0" applyNumberFormat="1" applyFont="1" applyFill="1" applyBorder="1" applyAlignment="1">
      <alignment horizontal="center" vertical="center" wrapText="1"/>
    </xf>
    <xf numFmtId="2" fontId="32" fillId="17" borderId="93" xfId="0" applyNumberFormat="1" applyFont="1" applyFill="1" applyBorder="1" applyAlignment="1">
      <alignment horizontal="center" vertical="center" wrapText="1"/>
    </xf>
    <xf numFmtId="167" fontId="32" fillId="17" borderId="107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Protection="1">
      <protection locked="0"/>
    </xf>
    <xf numFmtId="166" fontId="41" fillId="34" borderId="0" xfId="0" applyNumberFormat="1" applyFont="1" applyFill="1" applyBorder="1" applyAlignment="1" applyProtection="1">
      <alignment horizontal="center"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166" fontId="0" fillId="16" borderId="0" xfId="0" applyNumberFormat="1" applyFill="1" applyBorder="1" applyAlignment="1" applyProtection="1">
      <alignment horizontal="right" vertical="center"/>
      <protection locked="0"/>
    </xf>
    <xf numFmtId="166" fontId="0" fillId="16" borderId="0" xfId="0" applyNumberFormat="1" applyFill="1" applyBorder="1" applyAlignment="1" applyProtection="1">
      <alignment horizontal="center" vertical="center"/>
      <protection locked="0"/>
    </xf>
    <xf numFmtId="0" fontId="0" fillId="16" borderId="0" xfId="0" applyFill="1" applyBorder="1" applyAlignment="1" applyProtection="1">
      <alignment horizontal="center" vertical="center"/>
      <protection locked="0"/>
    </xf>
    <xf numFmtId="2" fontId="0" fillId="16" borderId="0" xfId="0" applyNumberFormat="1" applyFill="1" applyBorder="1" applyAlignment="1" applyProtection="1">
      <alignment horizontal="center" vertical="center"/>
      <protection locked="0"/>
    </xf>
    <xf numFmtId="1" fontId="0" fillId="16" borderId="0" xfId="0" applyNumberFormat="1" applyFill="1" applyBorder="1" applyAlignment="1" applyProtection="1">
      <alignment horizontal="center" vertical="center"/>
      <protection locked="0"/>
    </xf>
    <xf numFmtId="167" fontId="0" fillId="16" borderId="0" xfId="0" applyNumberFormat="1" applyFill="1" applyBorder="1" applyAlignment="1" applyProtection="1">
      <alignment horizontal="center" vertical="center"/>
      <protection locked="0"/>
    </xf>
    <xf numFmtId="0" fontId="0" fillId="16" borderId="0" xfId="0" applyNumberFormat="1" applyFill="1" applyBorder="1" applyAlignment="1" applyProtection="1">
      <alignment horizontal="center" vertical="center"/>
      <protection locked="0"/>
    </xf>
    <xf numFmtId="1" fontId="0" fillId="16" borderId="0" xfId="0" applyNumberFormat="1" applyFill="1" applyBorder="1" applyAlignment="1" applyProtection="1">
      <alignment horizontal="center"/>
      <protection locked="0"/>
    </xf>
    <xf numFmtId="170" fontId="0" fillId="16" borderId="0" xfId="0" applyNumberFormat="1" applyFill="1" applyBorder="1" applyAlignment="1" applyProtection="1">
      <alignment horizontal="center"/>
      <protection locked="0"/>
    </xf>
    <xf numFmtId="1" fontId="4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166" fontId="0" fillId="16" borderId="0" xfId="0" applyNumberFormat="1" applyFill="1" applyBorder="1" applyAlignment="1" applyProtection="1">
      <alignment horizontal="center" vertical="center"/>
    </xf>
    <xf numFmtId="165" fontId="0" fillId="16" borderId="69" xfId="0" applyNumberFormat="1" applyFill="1" applyBorder="1" applyAlignment="1" applyProtection="1">
      <alignment horizontal="center" vertical="center"/>
      <protection locked="0"/>
    </xf>
    <xf numFmtId="0" fontId="41" fillId="34" borderId="75" xfId="0" applyFont="1" applyFill="1" applyBorder="1" applyProtection="1">
      <protection locked="0"/>
    </xf>
    <xf numFmtId="166" fontId="41" fillId="34" borderId="75" xfId="0" applyNumberFormat="1" applyFont="1" applyFill="1" applyBorder="1" applyAlignment="1" applyProtection="1">
      <alignment horizontal="center"/>
      <protection locked="0"/>
    </xf>
    <xf numFmtId="0" fontId="41" fillId="34" borderId="75" xfId="0" applyFont="1" applyFill="1" applyBorder="1" applyAlignment="1" applyProtection="1">
      <alignment horizontal="center" vertical="center"/>
      <protection locked="0"/>
    </xf>
    <xf numFmtId="0" fontId="0" fillId="16" borderId="75" xfId="0" applyFill="1" applyBorder="1"/>
    <xf numFmtId="166" fontId="0" fillId="16" borderId="75" xfId="0" applyNumberFormat="1" applyFill="1" applyBorder="1" applyAlignment="1" applyProtection="1">
      <alignment horizontal="right" vertical="center"/>
      <protection locked="0"/>
    </xf>
    <xf numFmtId="166" fontId="0" fillId="16" borderId="75" xfId="0" applyNumberFormat="1" applyFill="1" applyBorder="1" applyAlignment="1" applyProtection="1">
      <alignment horizontal="center" vertical="center"/>
      <protection locked="0"/>
    </xf>
    <xf numFmtId="0" fontId="0" fillId="16" borderId="75" xfId="0" applyFill="1" applyBorder="1" applyAlignment="1" applyProtection="1">
      <alignment horizontal="center" vertical="center"/>
      <protection locked="0"/>
    </xf>
    <xf numFmtId="2" fontId="0" fillId="16" borderId="75" xfId="0" applyNumberFormat="1" applyFill="1" applyBorder="1" applyAlignment="1" applyProtection="1">
      <alignment horizontal="center" vertical="center"/>
      <protection locked="0"/>
    </xf>
    <xf numFmtId="1" fontId="0" fillId="16" borderId="75" xfId="0" applyNumberFormat="1" applyFill="1" applyBorder="1" applyAlignment="1" applyProtection="1">
      <alignment horizontal="center" vertical="center"/>
      <protection locked="0"/>
    </xf>
    <xf numFmtId="167" fontId="0" fillId="16" borderId="75" xfId="0" applyNumberFormat="1" applyFill="1" applyBorder="1" applyAlignment="1" applyProtection="1">
      <alignment horizontal="center" vertical="center"/>
      <protection locked="0"/>
    </xf>
    <xf numFmtId="0" fontId="0" fillId="16" borderId="75" xfId="0" applyNumberFormat="1" applyFill="1" applyBorder="1" applyAlignment="1" applyProtection="1">
      <alignment horizontal="center" vertical="center"/>
      <protection locked="0"/>
    </xf>
    <xf numFmtId="1" fontId="0" fillId="16" borderId="75" xfId="0" applyNumberFormat="1" applyFill="1" applyBorder="1" applyAlignment="1" applyProtection="1">
      <alignment horizontal="center"/>
      <protection locked="0"/>
    </xf>
    <xf numFmtId="170" fontId="0" fillId="16" borderId="75" xfId="0" applyNumberFormat="1" applyFill="1" applyBorder="1" applyAlignment="1" applyProtection="1">
      <alignment horizontal="center"/>
      <protection locked="0"/>
    </xf>
    <xf numFmtId="1" fontId="41" fillId="16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ill="1" applyBorder="1"/>
    <xf numFmtId="0" fontId="0" fillId="0" borderId="75" xfId="0" applyBorder="1"/>
    <xf numFmtId="165" fontId="0" fillId="16" borderId="76" xfId="0" applyNumberFormat="1" applyFill="1" applyBorder="1" applyProtection="1">
      <protection locked="0"/>
    </xf>
    <xf numFmtId="165" fontId="0" fillId="16" borderId="76" xfId="0" applyNumberFormat="1" applyFill="1" applyBorder="1" applyAlignment="1" applyProtection="1">
      <alignment horizontal="center" vertical="center"/>
      <protection locked="0"/>
    </xf>
    <xf numFmtId="165" fontId="0" fillId="16" borderId="35" xfId="0" applyNumberFormat="1" applyFill="1" applyBorder="1" applyAlignment="1" applyProtection="1">
      <alignment horizontal="center" vertical="center"/>
      <protection locked="0"/>
    </xf>
    <xf numFmtId="0" fontId="41" fillId="34" borderId="74" xfId="0" applyFont="1" applyFill="1" applyBorder="1" applyProtection="1">
      <protection locked="0"/>
    </xf>
    <xf numFmtId="166" fontId="41" fillId="34" borderId="74" xfId="0" applyNumberFormat="1" applyFont="1" applyFill="1" applyBorder="1" applyAlignment="1" applyProtection="1">
      <alignment horizontal="center"/>
      <protection locked="0"/>
    </xf>
    <xf numFmtId="0" fontId="41" fillId="34" borderId="74" xfId="0" applyFont="1" applyFill="1" applyBorder="1" applyAlignment="1" applyProtection="1">
      <alignment horizontal="center" vertical="center"/>
      <protection locked="0"/>
    </xf>
    <xf numFmtId="166" fontId="0" fillId="16" borderId="74" xfId="0" applyNumberFormat="1" applyFill="1" applyBorder="1" applyAlignment="1" applyProtection="1">
      <alignment horizontal="center" vertical="center"/>
    </xf>
    <xf numFmtId="166" fontId="0" fillId="16" borderId="74" xfId="0" applyNumberFormat="1" applyFill="1" applyBorder="1" applyAlignment="1" applyProtection="1">
      <alignment horizontal="right" vertical="center"/>
      <protection locked="0"/>
    </xf>
    <xf numFmtId="166" fontId="0" fillId="16" borderId="74" xfId="0" applyNumberFormat="1" applyFill="1" applyBorder="1" applyAlignment="1" applyProtection="1">
      <alignment horizontal="center" vertical="center"/>
      <protection locked="0"/>
    </xf>
    <xf numFmtId="0" fontId="0" fillId="16" borderId="74" xfId="0" applyFill="1" applyBorder="1" applyAlignment="1" applyProtection="1">
      <alignment horizontal="center" vertical="center"/>
      <protection locked="0"/>
    </xf>
    <xf numFmtId="1" fontId="0" fillId="16" borderId="74" xfId="0" applyNumberFormat="1" applyFill="1" applyBorder="1" applyAlignment="1" applyProtection="1">
      <alignment horizontal="center" vertical="center"/>
      <protection locked="0"/>
    </xf>
    <xf numFmtId="2" fontId="0" fillId="16" borderId="74" xfId="0" applyNumberFormat="1" applyFill="1" applyBorder="1" applyAlignment="1" applyProtection="1">
      <alignment horizontal="center" vertical="center"/>
      <protection locked="0"/>
    </xf>
    <xf numFmtId="167" fontId="0" fillId="16" borderId="74" xfId="0" applyNumberFormat="1" applyFill="1" applyBorder="1" applyAlignment="1" applyProtection="1">
      <alignment horizontal="center" vertical="center"/>
      <protection locked="0"/>
    </xf>
    <xf numFmtId="0" fontId="0" fillId="16" borderId="74" xfId="0" applyNumberFormat="1" applyFill="1" applyBorder="1" applyAlignment="1" applyProtection="1">
      <alignment horizontal="center" vertical="center"/>
      <protection locked="0"/>
    </xf>
    <xf numFmtId="1" fontId="0" fillId="16" borderId="74" xfId="0" applyNumberFormat="1" applyFill="1" applyBorder="1" applyAlignment="1" applyProtection="1">
      <alignment horizontal="center"/>
      <protection locked="0"/>
    </xf>
    <xf numFmtId="170" fontId="0" fillId="16" borderId="74" xfId="0" applyNumberFormat="1" applyFill="1" applyBorder="1" applyAlignment="1" applyProtection="1">
      <alignment horizontal="center"/>
      <protection locked="0"/>
    </xf>
    <xf numFmtId="1" fontId="41" fillId="16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ill="1" applyBorder="1"/>
    <xf numFmtId="0" fontId="0" fillId="0" borderId="74" xfId="0" applyBorder="1"/>
    <xf numFmtId="0" fontId="78" fillId="22" borderId="9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35" borderId="20" xfId="0" applyFill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5" borderId="28" xfId="0" applyFill="1" applyBorder="1" applyAlignment="1">
      <alignment wrapText="1"/>
    </xf>
    <xf numFmtId="16" fontId="0" fillId="0" borderId="20" xfId="0" applyNumberFormat="1" applyBorder="1"/>
    <xf numFmtId="0" fontId="0" fillId="0" borderId="20" xfId="0" applyBorder="1" applyAlignment="1">
      <alignment horizontal="right" vertical="center"/>
    </xf>
    <xf numFmtId="0" fontId="0" fillId="28" borderId="20" xfId="0" applyFill="1" applyBorder="1" applyAlignment="1">
      <alignment horizontal="left"/>
    </xf>
    <xf numFmtId="0" fontId="84" fillId="0" borderId="0" xfId="0" applyFont="1" applyAlignment="1">
      <alignment vertical="center" wrapText="1"/>
    </xf>
    <xf numFmtId="167" fontId="0" fillId="30" borderId="20" xfId="0" applyNumberFormat="1" applyFill="1" applyBorder="1" applyAlignment="1" applyProtection="1">
      <alignment horizontal="center"/>
      <protection locked="0"/>
    </xf>
    <xf numFmtId="0" fontId="54" fillId="0" borderId="0" xfId="0" applyFont="1" applyFill="1" applyBorder="1"/>
    <xf numFmtId="0" fontId="85" fillId="0" borderId="0" xfId="0" applyFont="1"/>
    <xf numFmtId="0" fontId="26" fillId="61" borderId="10" xfId="0" applyFont="1" applyFill="1" applyBorder="1"/>
    <xf numFmtId="0" fontId="0" fillId="61" borderId="50" xfId="0" applyFill="1" applyBorder="1" applyAlignment="1"/>
    <xf numFmtId="0" fontId="0" fillId="61" borderId="34" xfId="0" applyFill="1" applyBorder="1" applyAlignment="1"/>
    <xf numFmtId="0" fontId="0" fillId="61" borderId="30" xfId="0" applyFill="1" applyBorder="1" applyAlignment="1"/>
    <xf numFmtId="0" fontId="87" fillId="60" borderId="10" xfId="0" applyFont="1" applyFill="1" applyBorder="1"/>
    <xf numFmtId="14" fontId="0" fillId="61" borderId="20" xfId="0" applyNumberFormat="1" applyFill="1" applyBorder="1" applyAlignment="1">
      <alignment horizontal="center"/>
    </xf>
    <xf numFmtId="0" fontId="6" fillId="61" borderId="20" xfId="0" applyFont="1" applyFill="1" applyBorder="1"/>
    <xf numFmtId="0" fontId="0" fillId="61" borderId="20" xfId="0" applyFill="1" applyBorder="1"/>
    <xf numFmtId="0" fontId="0" fillId="61" borderId="21" xfId="0" applyFill="1" applyBorder="1" applyAlignment="1">
      <alignment horizontal="left"/>
    </xf>
    <xf numFmtId="0" fontId="6" fillId="61" borderId="21" xfId="0" applyFont="1" applyFill="1" applyBorder="1" applyAlignment="1">
      <alignment horizontal="left"/>
    </xf>
    <xf numFmtId="14" fontId="6" fillId="61" borderId="20" xfId="0" applyNumberFormat="1" applyFont="1" applyFill="1" applyBorder="1" applyAlignment="1">
      <alignment horizontal="center"/>
    </xf>
    <xf numFmtId="0" fontId="0" fillId="61" borderId="20" xfId="0" applyFill="1" applyBorder="1" applyAlignment="1">
      <alignment horizontal="left"/>
    </xf>
    <xf numFmtId="0" fontId="88" fillId="60" borderId="20" xfId="0" applyFont="1" applyFill="1" applyBorder="1" applyAlignment="1">
      <alignment horizontal="center" vertical="center" wrapText="1"/>
    </xf>
    <xf numFmtId="0" fontId="88" fillId="6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7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16" fontId="0" fillId="28" borderId="20" xfId="0" applyNumberFormat="1" applyFill="1" applyBorder="1"/>
    <xf numFmtId="2" fontId="6" fillId="0" borderId="20" xfId="43" applyNumberFormat="1" applyBorder="1"/>
    <xf numFmtId="165" fontId="90" fillId="0" borderId="19" xfId="43" applyNumberFormat="1" applyFont="1" applyBorder="1"/>
    <xf numFmtId="166" fontId="0" fillId="16" borderId="19" xfId="0" applyNumberFormat="1" applyFill="1" applyBorder="1" applyAlignment="1" applyProtection="1">
      <alignment horizontal="right" vertical="center"/>
      <protection locked="0"/>
    </xf>
    <xf numFmtId="2" fontId="6" fillId="59" borderId="0" xfId="43" applyNumberFormat="1" applyFont="1" applyFill="1" applyBorder="1" applyAlignment="1">
      <alignment horizontal="center" vertical="center"/>
    </xf>
    <xf numFmtId="2" fontId="76" fillId="59" borderId="0" xfId="43" applyNumberFormat="1" applyFont="1" applyFill="1" applyBorder="1" applyAlignment="1">
      <alignment horizontal="center" vertical="center"/>
    </xf>
    <xf numFmtId="16" fontId="0" fillId="0" borderId="19" xfId="0" applyNumberForma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Fill="1"/>
    <xf numFmtId="165" fontId="61" fillId="31" borderId="24" xfId="0" applyNumberFormat="1" applyFont="1" applyFill="1" applyBorder="1" applyAlignment="1">
      <alignment horizontal="center" vertical="center"/>
    </xf>
    <xf numFmtId="0" fontId="61" fillId="31" borderId="25" xfId="0" applyFont="1" applyFill="1" applyBorder="1" applyAlignment="1">
      <alignment horizontal="center" vertical="center"/>
    </xf>
    <xf numFmtId="166" fontId="61" fillId="31" borderId="25" xfId="0" applyNumberFormat="1" applyFont="1" applyFill="1" applyBorder="1" applyAlignment="1">
      <alignment horizontal="center" vertical="center" wrapText="1"/>
    </xf>
    <xf numFmtId="0" fontId="61" fillId="31" borderId="25" xfId="0" applyFont="1" applyFill="1" applyBorder="1" applyAlignment="1">
      <alignment horizontal="center" vertical="center" wrapText="1"/>
    </xf>
    <xf numFmtId="0" fontId="45" fillId="31" borderId="25" xfId="0" applyFont="1" applyFill="1" applyBorder="1" applyAlignment="1">
      <alignment horizontal="center" vertical="center" wrapText="1"/>
    </xf>
    <xf numFmtId="2" fontId="45" fillId="31" borderId="25" xfId="0" applyNumberFormat="1" applyFont="1" applyFill="1" applyBorder="1" applyAlignment="1">
      <alignment horizontal="center" vertical="center" wrapText="1"/>
    </xf>
    <xf numFmtId="2" fontId="62" fillId="31" borderId="25" xfId="0" applyNumberFormat="1" applyFont="1" applyFill="1" applyBorder="1" applyAlignment="1">
      <alignment horizontal="center" vertical="center" wrapText="1"/>
    </xf>
    <xf numFmtId="2" fontId="62" fillId="31" borderId="73" xfId="0" applyNumberFormat="1" applyFont="1" applyFill="1" applyBorder="1" applyAlignment="1">
      <alignment horizontal="center" vertical="center" wrapText="1"/>
    </xf>
    <xf numFmtId="49" fontId="83" fillId="31" borderId="93" xfId="0" applyNumberFormat="1" applyFont="1" applyFill="1" applyBorder="1" applyAlignment="1">
      <alignment horizontal="center" vertical="center" wrapText="1"/>
    </xf>
    <xf numFmtId="168" fontId="45" fillId="31" borderId="103" xfId="0" applyNumberFormat="1" applyFont="1" applyFill="1" applyBorder="1" applyAlignment="1">
      <alignment horizontal="center" vertical="center" wrapText="1"/>
    </xf>
    <xf numFmtId="168" fontId="45" fillId="31" borderId="107" xfId="0" applyNumberFormat="1" applyFont="1" applyFill="1" applyBorder="1" applyAlignment="1">
      <alignment horizontal="center" vertical="center" wrapText="1"/>
    </xf>
    <xf numFmtId="14" fontId="0" fillId="62" borderId="20" xfId="0" applyNumberFormat="1" applyFill="1" applyBorder="1" applyAlignment="1">
      <alignment horizontal="center" vertical="center"/>
    </xf>
    <xf numFmtId="0" fontId="0" fillId="62" borderId="20" xfId="0" applyFill="1" applyBorder="1" applyAlignment="1">
      <alignment horizontal="center" vertical="center"/>
    </xf>
    <xf numFmtId="167" fontId="0" fillId="62" borderId="20" xfId="0" applyNumberFormat="1" applyFill="1" applyBorder="1" applyAlignment="1">
      <alignment horizontal="center" vertical="center"/>
    </xf>
    <xf numFmtId="1" fontId="6" fillId="62" borderId="20" xfId="0" applyNumberFormat="1" applyFont="1" applyFill="1" applyBorder="1" applyAlignment="1" applyProtection="1">
      <alignment horizontal="center" vertical="center"/>
    </xf>
    <xf numFmtId="1" fontId="0" fillId="62" borderId="20" xfId="0" applyNumberFormat="1" applyFill="1" applyBorder="1" applyAlignment="1" applyProtection="1">
      <alignment horizontal="center" vertical="center"/>
      <protection locked="0"/>
    </xf>
    <xf numFmtId="170" fontId="0" fillId="62" borderId="20" xfId="0" applyNumberFormat="1" applyFill="1" applyBorder="1" applyAlignment="1">
      <alignment horizontal="center" vertical="center"/>
    </xf>
    <xf numFmtId="0" fontId="41" fillId="62" borderId="20" xfId="0" applyFont="1" applyFill="1" applyBorder="1" applyAlignment="1">
      <alignment horizontal="center" vertical="center"/>
    </xf>
    <xf numFmtId="0" fontId="0" fillId="63" borderId="20" xfId="0" applyFill="1" applyBorder="1"/>
    <xf numFmtId="0" fontId="6" fillId="63" borderId="20" xfId="0" applyFont="1" applyFill="1" applyBorder="1"/>
    <xf numFmtId="0" fontId="0" fillId="63" borderId="21" xfId="0" applyFill="1" applyBorder="1" applyAlignment="1">
      <alignment horizontal="left"/>
    </xf>
    <xf numFmtId="0" fontId="6" fillId="63" borderId="21" xfId="0" applyFont="1" applyFill="1" applyBorder="1" applyAlignment="1">
      <alignment horizontal="left"/>
    </xf>
    <xf numFmtId="0" fontId="6" fillId="35" borderId="20" xfId="0" applyFont="1" applyFill="1" applyBorder="1"/>
    <xf numFmtId="0" fontId="6" fillId="42" borderId="20" xfId="0" applyFont="1" applyFill="1" applyBorder="1" applyAlignment="1" applyProtection="1">
      <alignment horizontal="left" vertical="center" wrapText="1"/>
      <protection locked="0"/>
    </xf>
    <xf numFmtId="1" fontId="6" fillId="42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68" fontId="6" fillId="42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42" borderId="19" xfId="0" applyNumberFormat="1" applyFont="1" applyFill="1" applyBorder="1" applyAlignment="1" applyProtection="1">
      <alignment horizontal="center" vertical="center" wrapText="1"/>
    </xf>
    <xf numFmtId="0" fontId="6" fillId="62" borderId="20" xfId="0" applyFont="1" applyFill="1" applyBorder="1" applyAlignment="1">
      <alignment horizontal="center" vertical="center"/>
    </xf>
    <xf numFmtId="0" fontId="6" fillId="16" borderId="20" xfId="0" applyFont="1" applyFill="1" applyBorder="1" applyProtection="1">
      <protection locked="0"/>
    </xf>
    <xf numFmtId="0" fontId="6" fillId="16" borderId="20" xfId="0" applyFont="1" applyFill="1" applyBorder="1" applyAlignment="1" applyProtection="1">
      <alignment horizontal="center" vertical="center"/>
      <protection locked="0"/>
    </xf>
    <xf numFmtId="2" fontId="6" fillId="16" borderId="20" xfId="0" applyNumberFormat="1" applyFont="1" applyFill="1" applyBorder="1" applyAlignment="1" applyProtection="1">
      <alignment horizontal="center" vertical="center"/>
      <protection locked="0"/>
    </xf>
    <xf numFmtId="0" fontId="6" fillId="16" borderId="20" xfId="0" applyNumberFormat="1" applyFont="1" applyFill="1" applyBorder="1" applyAlignment="1" applyProtection="1">
      <alignment horizontal="center" vertical="center"/>
      <protection locked="0"/>
    </xf>
    <xf numFmtId="166" fontId="6" fillId="16" borderId="19" xfId="0" applyNumberFormat="1" applyFont="1" applyFill="1" applyBorder="1" applyAlignment="1" applyProtection="1">
      <alignment horizontal="right" vertical="center"/>
      <protection locked="0"/>
    </xf>
    <xf numFmtId="167" fontId="6" fillId="20" borderId="19" xfId="0" applyNumberFormat="1" applyFont="1" applyFill="1" applyBorder="1" applyAlignment="1" applyProtection="1">
      <alignment horizontal="center"/>
      <protection locked="0"/>
    </xf>
    <xf numFmtId="16" fontId="6" fillId="20" borderId="11" xfId="0" applyNumberFormat="1" applyFont="1" applyFill="1" applyBorder="1" applyAlignment="1" applyProtection="1">
      <alignment horizontal="center"/>
      <protection locked="0"/>
    </xf>
    <xf numFmtId="165" fontId="6" fillId="20" borderId="20" xfId="0" applyNumberFormat="1" applyFont="1" applyFill="1" applyBorder="1" applyAlignment="1" applyProtection="1">
      <alignment horizontal="center"/>
      <protection locked="0"/>
    </xf>
    <xf numFmtId="14" fontId="41" fillId="0" borderId="0" xfId="0" applyNumberFormat="1" applyFont="1" applyAlignment="1">
      <alignment horizontal="center" vertical="center"/>
    </xf>
    <xf numFmtId="168" fontId="41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168" fontId="32" fillId="0" borderId="0" xfId="0" applyNumberFormat="1" applyFont="1" applyAlignment="1">
      <alignment horizontal="center" vertical="center"/>
    </xf>
    <xf numFmtId="0" fontId="32" fillId="0" borderId="0" xfId="0" applyFont="1"/>
    <xf numFmtId="167" fontId="0" fillId="37" borderId="20" xfId="0" applyNumberFormat="1" applyFill="1" applyBorder="1" applyAlignment="1" applyProtection="1">
      <alignment horizontal="center" vertical="center"/>
      <protection locked="0"/>
    </xf>
    <xf numFmtId="170" fontId="6" fillId="20" borderId="19" xfId="0" applyNumberFormat="1" applyFont="1" applyFill="1" applyBorder="1" applyAlignment="1" applyProtection="1">
      <alignment horizontal="center"/>
      <protection locked="0"/>
    </xf>
    <xf numFmtId="0" fontId="41" fillId="20" borderId="23" xfId="0" applyFont="1" applyFill="1" applyBorder="1" applyAlignment="1" applyProtection="1">
      <alignment horizontal="center" vertical="center"/>
      <protection locked="0"/>
    </xf>
    <xf numFmtId="165" fontId="6" fillId="20" borderId="19" xfId="0" applyNumberFormat="1" applyFont="1" applyFill="1" applyBorder="1" applyAlignment="1" applyProtection="1">
      <alignment horizontal="center"/>
      <protection locked="0"/>
    </xf>
    <xf numFmtId="0" fontId="6" fillId="20" borderId="19" xfId="0" applyFont="1" applyFill="1" applyBorder="1" applyAlignment="1" applyProtection="1">
      <alignment horizontal="center"/>
      <protection locked="0"/>
    </xf>
    <xf numFmtId="0" fontId="6" fillId="20" borderId="35" xfId="0" applyFont="1" applyFill="1" applyBorder="1" applyAlignment="1" applyProtection="1">
      <alignment horizontal="center"/>
      <protection locked="0"/>
    </xf>
    <xf numFmtId="166" fontId="6" fillId="20" borderId="26" xfId="0" applyNumberFormat="1" applyFont="1" applyFill="1" applyBorder="1" applyAlignment="1" applyProtection="1">
      <alignment horizontal="center"/>
    </xf>
    <xf numFmtId="2" fontId="6" fillId="20" borderId="19" xfId="0" applyNumberFormat="1" applyFont="1" applyFill="1" applyBorder="1" applyAlignment="1" applyProtection="1">
      <alignment horizontal="center"/>
      <protection locked="0"/>
    </xf>
    <xf numFmtId="49" fontId="80" fillId="22" borderId="96" xfId="0" applyNumberFormat="1" applyFont="1" applyFill="1" applyBorder="1" applyAlignment="1">
      <alignment horizontal="center" vertical="center" wrapText="1"/>
    </xf>
    <xf numFmtId="167" fontId="78" fillId="22" borderId="100" xfId="0" applyNumberFormat="1" applyFont="1" applyFill="1" applyBorder="1" applyAlignment="1">
      <alignment horizontal="center" vertical="center" wrapText="1"/>
    </xf>
    <xf numFmtId="164" fontId="6" fillId="0" borderId="20" xfId="43" applyNumberFormat="1" applyBorder="1" applyAlignment="1">
      <alignment horizontal="right"/>
    </xf>
    <xf numFmtId="0" fontId="0" fillId="29" borderId="50" xfId="0" applyFill="1" applyBorder="1" applyAlignment="1"/>
    <xf numFmtId="0" fontId="0" fillId="29" borderId="34" xfId="0" applyFill="1" applyBorder="1" applyAlignment="1"/>
    <xf numFmtId="0" fontId="0" fillId="29" borderId="30" xfId="0" applyFill="1" applyBorder="1" applyAlignment="1"/>
    <xf numFmtId="0" fontId="29" fillId="19" borderId="48" xfId="0" applyFont="1" applyFill="1" applyBorder="1" applyAlignment="1">
      <alignment horizontal="center" vertical="center" wrapText="1"/>
    </xf>
    <xf numFmtId="0" fontId="29" fillId="19" borderId="49" xfId="0" applyFont="1" applyFill="1" applyBorder="1" applyAlignment="1">
      <alignment horizontal="center" vertical="center" wrapText="1"/>
    </xf>
    <xf numFmtId="0" fontId="29" fillId="19" borderId="53" xfId="0" applyFont="1" applyFill="1" applyBorder="1" applyAlignment="1">
      <alignment horizontal="center"/>
    </xf>
    <xf numFmtId="0" fontId="29" fillId="19" borderId="54" xfId="0" applyFont="1" applyFill="1" applyBorder="1" applyAlignment="1">
      <alignment horizontal="center"/>
    </xf>
    <xf numFmtId="0" fontId="29" fillId="29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/>
    </xf>
    <xf numFmtId="0" fontId="29" fillId="29" borderId="50" xfId="0" applyFont="1" applyFill="1" applyBorder="1" applyAlignment="1">
      <alignment horizontal="center" vertical="center"/>
    </xf>
    <xf numFmtId="0" fontId="6" fillId="29" borderId="48" xfId="0" applyFont="1" applyFill="1" applyBorder="1" applyAlignment="1">
      <alignment horizontal="center" vertical="center"/>
    </xf>
    <xf numFmtId="0" fontId="12" fillId="29" borderId="49" xfId="0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center" vertical="center"/>
    </xf>
    <xf numFmtId="0" fontId="60" fillId="19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0" fillId="28" borderId="50" xfId="0" applyFill="1" applyBorder="1" applyAlignment="1"/>
    <xf numFmtId="0" fontId="0" fillId="28" borderId="34" xfId="0" applyFill="1" applyBorder="1" applyAlignment="1"/>
    <xf numFmtId="0" fontId="0" fillId="28" borderId="30" xfId="0" applyFill="1" applyBorder="1" applyAlignment="1"/>
    <xf numFmtId="0" fontId="12" fillId="28" borderId="10" xfId="0" applyFont="1" applyFill="1" applyBorder="1" applyAlignment="1"/>
    <xf numFmtId="0" fontId="12" fillId="28" borderId="50" xfId="0" applyFont="1" applyFill="1" applyBorder="1" applyAlignment="1"/>
    <xf numFmtId="0" fontId="12" fillId="28" borderId="34" xfId="0" applyFont="1" applyFill="1" applyBorder="1" applyAlignment="1"/>
    <xf numFmtId="0" fontId="12" fillId="28" borderId="30" xfId="0" applyFont="1" applyFill="1" applyBorder="1" applyAlignment="1"/>
    <xf numFmtId="0" fontId="28" fillId="39" borderId="37" xfId="0" applyFont="1" applyFill="1" applyBorder="1" applyAlignment="1">
      <alignment horizontal="center" vertical="center" wrapText="1"/>
    </xf>
    <xf numFmtId="0" fontId="28" fillId="39" borderId="51" xfId="0" applyFont="1" applyFill="1" applyBorder="1" applyAlignment="1">
      <alignment horizontal="center" vertical="center" wrapText="1"/>
    </xf>
    <xf numFmtId="0" fontId="29" fillId="31" borderId="22" xfId="0" applyFont="1" applyFill="1" applyBorder="1" applyAlignment="1">
      <alignment horizontal="center"/>
    </xf>
    <xf numFmtId="0" fontId="29" fillId="31" borderId="52" xfId="0" applyFont="1" applyFill="1" applyBorder="1" applyAlignment="1">
      <alignment horizontal="center"/>
    </xf>
    <xf numFmtId="0" fontId="26" fillId="32" borderId="50" xfId="0" applyFont="1" applyFill="1" applyBorder="1" applyAlignment="1"/>
    <xf numFmtId="0" fontId="26" fillId="32" borderId="34" xfId="0" applyFont="1" applyFill="1" applyBorder="1" applyAlignment="1"/>
    <xf numFmtId="0" fontId="26" fillId="32" borderId="30" xfId="0" applyFont="1" applyFill="1" applyBorder="1" applyAlignment="1"/>
    <xf numFmtId="0" fontId="60" fillId="17" borderId="65" xfId="0" applyFont="1" applyFill="1" applyBorder="1" applyAlignment="1">
      <alignment horizontal="center" vertical="center"/>
    </xf>
    <xf numFmtId="0" fontId="60" fillId="17" borderId="66" xfId="0" applyFont="1" applyFill="1" applyBorder="1" applyAlignment="1">
      <alignment horizontal="center" vertical="center"/>
    </xf>
    <xf numFmtId="0" fontId="60" fillId="17" borderId="67" xfId="0" applyFont="1" applyFill="1" applyBorder="1" applyAlignment="1">
      <alignment horizontal="center" vertical="center"/>
    </xf>
    <xf numFmtId="0" fontId="29" fillId="22" borderId="37" xfId="0" applyFont="1" applyFill="1" applyBorder="1" applyAlignment="1">
      <alignment horizontal="center" vertical="center" wrapText="1"/>
    </xf>
    <xf numFmtId="0" fontId="29" fillId="22" borderId="81" xfId="0" applyFont="1" applyFill="1" applyBorder="1" applyAlignment="1">
      <alignment horizontal="center" vertical="center" wrapText="1"/>
    </xf>
    <xf numFmtId="0" fontId="29" fillId="22" borderId="59" xfId="0" applyFont="1" applyFill="1" applyBorder="1" applyAlignment="1">
      <alignment horizontal="center" wrapText="1"/>
    </xf>
    <xf numFmtId="0" fontId="29" fillId="22" borderId="60" xfId="0" applyFont="1" applyFill="1" applyBorder="1" applyAlignment="1">
      <alignment horizontal="center" wrapText="1"/>
    </xf>
    <xf numFmtId="0" fontId="29" fillId="22" borderId="61" xfId="0" applyFont="1" applyFill="1" applyBorder="1" applyAlignment="1">
      <alignment horizontal="center" wrapText="1"/>
    </xf>
    <xf numFmtId="0" fontId="29" fillId="22" borderId="62" xfId="0" applyFont="1" applyFill="1" applyBorder="1" applyAlignment="1">
      <alignment horizontal="center" wrapText="1"/>
    </xf>
    <xf numFmtId="0" fontId="29" fillId="22" borderId="63" xfId="0" applyFont="1" applyFill="1" applyBorder="1" applyAlignment="1">
      <alignment horizontal="center" wrapText="1"/>
    </xf>
    <xf numFmtId="0" fontId="29" fillId="22" borderId="64" xfId="0" applyFont="1" applyFill="1" applyBorder="1" applyAlignment="1">
      <alignment horizontal="center" wrapText="1"/>
    </xf>
    <xf numFmtId="0" fontId="26" fillId="16" borderId="50" xfId="0" applyFont="1" applyFill="1" applyBorder="1" applyAlignment="1">
      <alignment vertical="center"/>
    </xf>
    <xf numFmtId="0" fontId="26" fillId="16" borderId="34" xfId="0" applyFont="1" applyFill="1" applyBorder="1" applyAlignment="1">
      <alignment vertical="center"/>
    </xf>
    <xf numFmtId="0" fontId="26" fillId="16" borderId="30" xfId="0" applyFont="1" applyFill="1" applyBorder="1" applyAlignment="1">
      <alignment vertical="center"/>
    </xf>
    <xf numFmtId="0" fontId="29" fillId="22" borderId="51" xfId="0" applyFont="1" applyFill="1" applyBorder="1" applyAlignment="1">
      <alignment horizontal="center" vertical="center" wrapText="1"/>
    </xf>
    <xf numFmtId="0" fontId="28" fillId="31" borderId="37" xfId="0" applyFont="1" applyFill="1" applyBorder="1" applyAlignment="1">
      <alignment horizontal="center" vertical="center" wrapText="1"/>
    </xf>
    <xf numFmtId="0" fontId="28" fillId="31" borderId="51" xfId="0" applyFont="1" applyFill="1" applyBorder="1" applyAlignment="1">
      <alignment horizontal="center" vertical="center" wrapText="1"/>
    </xf>
    <xf numFmtId="0" fontId="26" fillId="25" borderId="50" xfId="0" applyFont="1" applyFill="1" applyBorder="1" applyAlignment="1"/>
    <xf numFmtId="0" fontId="26" fillId="25" borderId="34" xfId="0" applyFont="1" applyFill="1" applyBorder="1" applyAlignment="1"/>
    <xf numFmtId="0" fontId="26" fillId="25" borderId="30" xfId="0" applyFont="1" applyFill="1" applyBorder="1" applyAlignment="1"/>
    <xf numFmtId="0" fontId="26" fillId="18" borderId="56" xfId="0" applyFont="1" applyFill="1" applyBorder="1" applyAlignment="1">
      <alignment horizontal="center"/>
    </xf>
    <xf numFmtId="0" fontId="26" fillId="18" borderId="57" xfId="0" applyFont="1" applyFill="1" applyBorder="1" applyAlignment="1">
      <alignment horizontal="center"/>
    </xf>
    <xf numFmtId="0" fontId="26" fillId="18" borderId="58" xfId="0" applyFont="1" applyFill="1" applyBorder="1" applyAlignment="1">
      <alignment horizontal="center"/>
    </xf>
    <xf numFmtId="0" fontId="60" fillId="22" borderId="65" xfId="0" applyFont="1" applyFill="1" applyBorder="1" applyAlignment="1">
      <alignment horizontal="center" vertical="center"/>
    </xf>
    <xf numFmtId="0" fontId="60" fillId="22" borderId="66" xfId="0" applyFont="1" applyFill="1" applyBorder="1" applyAlignment="1">
      <alignment horizontal="center" vertical="center"/>
    </xf>
    <xf numFmtId="0" fontId="57" fillId="27" borderId="38" xfId="0" applyFont="1" applyFill="1" applyBorder="1" applyAlignment="1">
      <alignment horizontal="center" vertical="center" wrapText="1"/>
    </xf>
    <xf numFmtId="0" fontId="57" fillId="27" borderId="39" xfId="0" applyFont="1" applyFill="1" applyBorder="1" applyAlignment="1">
      <alignment horizontal="center" vertical="center" wrapText="1"/>
    </xf>
    <xf numFmtId="0" fontId="26" fillId="20" borderId="50" xfId="0" applyFont="1" applyFill="1" applyBorder="1" applyAlignment="1">
      <alignment horizontal="left"/>
    </xf>
    <xf numFmtId="0" fontId="26" fillId="20" borderId="34" xfId="0" applyFont="1" applyFill="1" applyBorder="1" applyAlignment="1">
      <alignment horizontal="left"/>
    </xf>
    <xf numFmtId="0" fontId="26" fillId="20" borderId="30" xfId="0" applyFont="1" applyFill="1" applyBorder="1" applyAlignment="1">
      <alignment horizontal="left"/>
    </xf>
    <xf numFmtId="0" fontId="29" fillId="22" borderId="36" xfId="0" applyFont="1" applyFill="1" applyBorder="1" applyAlignment="1">
      <alignment horizontal="center" vertical="center" wrapText="1"/>
    </xf>
    <xf numFmtId="0" fontId="29" fillId="22" borderId="55" xfId="0" applyFont="1" applyFill="1" applyBorder="1" applyAlignment="1">
      <alignment horizontal="center" vertical="center" wrapText="1"/>
    </xf>
    <xf numFmtId="0" fontId="26" fillId="16" borderId="17" xfId="0" applyFont="1" applyFill="1" applyBorder="1" applyAlignment="1">
      <alignment vertical="center"/>
    </xf>
    <xf numFmtId="0" fontId="26" fillId="16" borderId="12" xfId="0" applyFont="1" applyFill="1" applyBorder="1" applyAlignment="1">
      <alignment vertical="center"/>
    </xf>
    <xf numFmtId="0" fontId="26" fillId="16" borderId="13" xfId="0" applyFont="1" applyFill="1" applyBorder="1" applyAlignment="1">
      <alignment vertical="center"/>
    </xf>
    <xf numFmtId="0" fontId="29" fillId="17" borderId="1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/>
    </xf>
    <xf numFmtId="0" fontId="29" fillId="33" borderId="52" xfId="0" applyFont="1" applyFill="1" applyBorder="1" applyAlignment="1">
      <alignment horizontal="center"/>
    </xf>
    <xf numFmtId="0" fontId="29" fillId="17" borderId="48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6" fillId="26" borderId="50" xfId="0" applyFont="1" applyFill="1" applyBorder="1" applyAlignment="1"/>
    <xf numFmtId="0" fontId="26" fillId="26" borderId="34" xfId="0" applyFont="1" applyFill="1" applyBorder="1" applyAlignment="1"/>
    <xf numFmtId="0" fontId="26" fillId="26" borderId="30" xfId="0" applyFont="1" applyFill="1" applyBorder="1" applyAlignment="1"/>
    <xf numFmtId="0" fontId="25" fillId="0" borderId="0" xfId="0" applyFont="1" applyAlignment="1">
      <alignment horizontal="center" vertical="center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horizontal="center" vertical="center" wrapText="1"/>
    </xf>
    <xf numFmtId="0" fontId="29" fillId="17" borderId="22" xfId="0" applyFont="1" applyFill="1" applyBorder="1" applyAlignment="1">
      <alignment horizontal="center"/>
    </xf>
    <xf numFmtId="0" fontId="29" fillId="17" borderId="52" xfId="0" applyFont="1" applyFill="1" applyBorder="1" applyAlignment="1">
      <alignment horizontal="center"/>
    </xf>
    <xf numFmtId="0" fontId="11" fillId="27" borderId="40" xfId="0" applyFont="1" applyFill="1" applyBorder="1" applyAlignment="1">
      <alignment horizontal="center" vertical="center" wrapText="1"/>
    </xf>
    <xf numFmtId="0" fontId="11" fillId="27" borderId="41" xfId="0" applyFont="1" applyFill="1" applyBorder="1" applyAlignment="1">
      <alignment horizontal="center" vertical="center" wrapText="1"/>
    </xf>
    <xf numFmtId="0" fontId="11" fillId="27" borderId="42" xfId="0" applyFont="1" applyFill="1" applyBorder="1" applyAlignment="1">
      <alignment horizontal="center" vertical="center" wrapText="1"/>
    </xf>
    <xf numFmtId="0" fontId="11" fillId="27" borderId="43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 wrapText="1"/>
    </xf>
    <xf numFmtId="0" fontId="11" fillId="27" borderId="44" xfId="0" applyFont="1" applyFill="1" applyBorder="1" applyAlignment="1">
      <alignment horizontal="center" vertical="center" wrapText="1"/>
    </xf>
    <xf numFmtId="0" fontId="11" fillId="27" borderId="45" xfId="0" applyFont="1" applyFill="1" applyBorder="1" applyAlignment="1">
      <alignment horizontal="center" vertical="center" wrapText="1"/>
    </xf>
    <xf numFmtId="0" fontId="11" fillId="27" borderId="46" xfId="0" applyFont="1" applyFill="1" applyBorder="1" applyAlignment="1">
      <alignment horizontal="center" vertical="center" wrapText="1"/>
    </xf>
    <xf numFmtId="0" fontId="11" fillId="27" borderId="47" xfId="0" applyFont="1" applyFill="1" applyBorder="1" applyAlignment="1">
      <alignment horizontal="center" vertical="center" wrapText="1"/>
    </xf>
    <xf numFmtId="0" fontId="69" fillId="60" borderId="48" xfId="0" applyFont="1" applyFill="1" applyBorder="1" applyAlignment="1">
      <alignment horizontal="center" vertical="center"/>
    </xf>
    <xf numFmtId="0" fontId="69" fillId="60" borderId="49" xfId="0" applyFont="1" applyFill="1" applyBorder="1" applyAlignment="1">
      <alignment horizontal="center" vertical="center"/>
    </xf>
    <xf numFmtId="0" fontId="86" fillId="60" borderId="10" xfId="0" applyFont="1" applyFill="1" applyBorder="1" applyAlignment="1">
      <alignment horizontal="center" vertical="center" wrapText="1"/>
    </xf>
    <xf numFmtId="0" fontId="86" fillId="60" borderId="10" xfId="0" applyFont="1" applyFill="1" applyBorder="1" applyAlignment="1">
      <alignment horizontal="center" vertical="center"/>
    </xf>
    <xf numFmtId="0" fontId="86" fillId="60" borderId="50" xfId="0" applyFont="1" applyFill="1" applyBorder="1" applyAlignment="1">
      <alignment horizontal="center" vertical="center"/>
    </xf>
    <xf numFmtId="0" fontId="12" fillId="61" borderId="10" xfId="0" applyFont="1" applyFill="1" applyBorder="1" applyAlignment="1"/>
    <xf numFmtId="0" fontId="12" fillId="61" borderId="50" xfId="0" applyFont="1" applyFill="1" applyBorder="1" applyAlignment="1"/>
    <xf numFmtId="0" fontId="12" fillId="61" borderId="34" xfId="0" applyFont="1" applyFill="1" applyBorder="1" applyAlignment="1"/>
    <xf numFmtId="0" fontId="12" fillId="61" borderId="30" xfId="0" applyFont="1" applyFill="1" applyBorder="1" applyAlignment="1"/>
    <xf numFmtId="0" fontId="69" fillId="60" borderId="50" xfId="0" applyFont="1" applyFill="1" applyBorder="1" applyAlignment="1"/>
    <xf numFmtId="0" fontId="69" fillId="60" borderId="34" xfId="0" applyFont="1" applyFill="1" applyBorder="1" applyAlignment="1"/>
    <xf numFmtId="0" fontId="69" fillId="60" borderId="30" xfId="0" applyFont="1" applyFill="1" applyBorder="1" applyAlignment="1"/>
    <xf numFmtId="0" fontId="0" fillId="61" borderId="50" xfId="0" applyFill="1" applyBorder="1" applyAlignment="1"/>
    <xf numFmtId="0" fontId="0" fillId="61" borderId="34" xfId="0" applyFill="1" applyBorder="1" applyAlignment="1"/>
    <xf numFmtId="0" fontId="0" fillId="61" borderId="30" xfId="0" applyFill="1" applyBorder="1" applyAlignment="1"/>
    <xf numFmtId="2" fontId="32" fillId="17" borderId="93" xfId="0" applyNumberFormat="1" applyFont="1" applyFill="1" applyBorder="1" applyAlignment="1">
      <alignment horizontal="center" vertical="center" wrapText="1"/>
    </xf>
    <xf numFmtId="0" fontId="33" fillId="17" borderId="37" xfId="0" applyFont="1" applyFill="1" applyBorder="1" applyAlignment="1">
      <alignment horizontal="center" vertical="center" wrapText="1"/>
    </xf>
    <xf numFmtId="0" fontId="33" fillId="17" borderId="51" xfId="0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 wrapText="1"/>
    </xf>
    <xf numFmtId="0" fontId="32" fillId="17" borderId="105" xfId="0" applyNumberFormat="1" applyFont="1" applyFill="1" applyBorder="1" applyAlignment="1">
      <alignment horizontal="center" vertical="center" wrapText="1"/>
    </xf>
    <xf numFmtId="0" fontId="32" fillId="17" borderId="93" xfId="0" applyNumberFormat="1" applyFont="1" applyFill="1" applyBorder="1" applyAlignment="1">
      <alignment horizontal="center" vertical="center" wrapText="1"/>
    </xf>
    <xf numFmtId="0" fontId="32" fillId="17" borderId="106" xfId="0" applyNumberFormat="1" applyFont="1" applyFill="1" applyBorder="1" applyAlignment="1">
      <alignment horizontal="center" vertical="center" wrapText="1"/>
    </xf>
    <xf numFmtId="0" fontId="32" fillId="17" borderId="37" xfId="0" applyFont="1" applyFill="1" applyBorder="1" applyAlignment="1">
      <alignment horizontal="center" vertical="center" wrapText="1"/>
    </xf>
    <xf numFmtId="0" fontId="32" fillId="17" borderId="29" xfId="0" applyFont="1" applyFill="1" applyBorder="1" applyAlignment="1">
      <alignment horizontal="center" vertical="center" wrapText="1"/>
    </xf>
    <xf numFmtId="1" fontId="32" fillId="17" borderId="37" xfId="0" applyNumberFormat="1" applyFont="1" applyFill="1" applyBorder="1" applyAlignment="1">
      <alignment horizontal="center" vertical="center" wrapText="1"/>
    </xf>
    <xf numFmtId="1" fontId="32" fillId="17" borderId="29" xfId="0" applyNumberFormat="1" applyFont="1" applyFill="1" applyBorder="1" applyAlignment="1">
      <alignment horizontal="center" vertical="center" wrapText="1"/>
    </xf>
    <xf numFmtId="2" fontId="32" fillId="17" borderId="37" xfId="0" applyNumberFormat="1" applyFont="1" applyFill="1" applyBorder="1" applyAlignment="1">
      <alignment horizontal="center" vertical="center" wrapText="1"/>
    </xf>
    <xf numFmtId="2" fontId="32" fillId="17" borderId="29" xfId="0" applyNumberFormat="1" applyFont="1" applyFill="1" applyBorder="1" applyAlignment="1">
      <alignment horizontal="center" vertical="center" wrapText="1"/>
    </xf>
    <xf numFmtId="0" fontId="32" fillId="17" borderId="104" xfId="0" applyFont="1" applyFill="1" applyBorder="1" applyAlignment="1">
      <alignment horizontal="center" vertical="center" wrapText="1"/>
    </xf>
    <xf numFmtId="0" fontId="32" fillId="17" borderId="22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6" fillId="16" borderId="37" xfId="0" applyFont="1" applyFill="1" applyBorder="1" applyAlignment="1" applyProtection="1">
      <alignment horizontal="center" vertical="center"/>
    </xf>
    <xf numFmtId="0" fontId="36" fillId="16" borderId="29" xfId="0" applyFont="1" applyFill="1" applyBorder="1" applyAlignment="1" applyProtection="1">
      <alignment horizontal="center" vertical="center"/>
    </xf>
    <xf numFmtId="2" fontId="36" fillId="16" borderId="37" xfId="0" applyNumberFormat="1" applyFont="1" applyFill="1" applyBorder="1" applyAlignment="1" applyProtection="1">
      <alignment horizontal="center" vertical="center"/>
    </xf>
    <xf numFmtId="2" fontId="36" fillId="16" borderId="29" xfId="0" applyNumberFormat="1" applyFont="1" applyFill="1" applyBorder="1" applyAlignment="1" applyProtection="1">
      <alignment horizontal="center" vertical="center"/>
    </xf>
    <xf numFmtId="1" fontId="36" fillId="16" borderId="37" xfId="0" applyNumberFormat="1" applyFont="1" applyFill="1" applyBorder="1" applyAlignment="1" applyProtection="1">
      <alignment horizontal="center" vertical="center"/>
    </xf>
    <xf numFmtId="1" fontId="36" fillId="16" borderId="29" xfId="0" applyNumberFormat="1" applyFont="1" applyFill="1" applyBorder="1" applyAlignment="1" applyProtection="1">
      <alignment horizontal="center" vertical="center"/>
    </xf>
    <xf numFmtId="2" fontId="32" fillId="17" borderId="105" xfId="0" applyNumberFormat="1" applyFont="1" applyFill="1" applyBorder="1" applyAlignment="1">
      <alignment horizontal="center" vertical="center" wrapText="1"/>
    </xf>
    <xf numFmtId="0" fontId="33" fillId="22" borderId="37" xfId="0" applyFont="1" applyFill="1" applyBorder="1" applyAlignment="1">
      <alignment horizontal="center" vertical="center" wrapText="1"/>
    </xf>
    <xf numFmtId="0" fontId="33" fillId="22" borderId="51" xfId="0" applyFont="1" applyFill="1" applyBorder="1" applyAlignment="1">
      <alignment horizontal="center" vertical="center"/>
    </xf>
    <xf numFmtId="0" fontId="33" fillId="22" borderId="29" xfId="0" applyFont="1" applyFill="1" applyBorder="1" applyAlignment="1">
      <alignment horizontal="center" vertical="center"/>
    </xf>
    <xf numFmtId="1" fontId="32" fillId="22" borderId="37" xfId="0" applyNumberFormat="1" applyFont="1" applyFill="1" applyBorder="1" applyAlignment="1">
      <alignment horizontal="center" vertical="center" wrapText="1"/>
    </xf>
    <xf numFmtId="1" fontId="32" fillId="22" borderId="29" xfId="0" applyNumberFormat="1" applyFont="1" applyFill="1" applyBorder="1" applyAlignment="1">
      <alignment horizontal="center" vertical="center" wrapText="1"/>
    </xf>
    <xf numFmtId="0" fontId="32" fillId="22" borderId="37" xfId="0" applyFont="1" applyFill="1" applyBorder="1" applyAlignment="1">
      <alignment horizontal="center" vertical="center" wrapText="1"/>
    </xf>
    <xf numFmtId="0" fontId="32" fillId="22" borderId="29" xfId="0" applyFont="1" applyFill="1" applyBorder="1" applyAlignment="1">
      <alignment horizontal="center" vertical="center" wrapText="1"/>
    </xf>
    <xf numFmtId="2" fontId="32" fillId="22" borderId="37" xfId="0" applyNumberFormat="1" applyFont="1" applyFill="1" applyBorder="1" applyAlignment="1">
      <alignment horizontal="center" vertical="center" wrapText="1"/>
    </xf>
    <xf numFmtId="2" fontId="32" fillId="22" borderId="29" xfId="0" applyNumberFormat="1" applyFont="1" applyFill="1" applyBorder="1" applyAlignment="1">
      <alignment horizontal="center" vertical="center" wrapText="1"/>
    </xf>
    <xf numFmtId="165" fontId="36" fillId="0" borderId="52" xfId="0" applyNumberFormat="1" applyFont="1" applyFill="1" applyBorder="1" applyAlignment="1">
      <alignment horizontal="center" vertical="center"/>
    </xf>
    <xf numFmtId="2" fontId="32" fillId="22" borderId="22" xfId="0" applyNumberFormat="1" applyFont="1" applyFill="1" applyBorder="1" applyAlignment="1">
      <alignment horizontal="center" vertical="center" wrapText="1"/>
    </xf>
    <xf numFmtId="2" fontId="32" fillId="22" borderId="15" xfId="0" applyNumberFormat="1" applyFont="1" applyFill="1" applyBorder="1" applyAlignment="1">
      <alignment horizontal="center" vertical="center" wrapText="1"/>
    </xf>
    <xf numFmtId="1" fontId="77" fillId="22" borderId="97" xfId="0" applyNumberFormat="1" applyFont="1" applyFill="1" applyBorder="1" applyAlignment="1">
      <alignment horizontal="center" vertical="center" wrapText="1"/>
    </xf>
    <xf numFmtId="1" fontId="77" fillId="22" borderId="90" xfId="0" applyNumberFormat="1" applyFont="1" applyFill="1" applyBorder="1" applyAlignment="1">
      <alignment horizontal="center" vertical="center" wrapText="1"/>
    </xf>
    <xf numFmtId="1" fontId="77" fillId="22" borderId="98" xfId="0" applyNumberFormat="1" applyFont="1" applyFill="1" applyBorder="1" applyAlignment="1">
      <alignment horizontal="center" vertical="center" wrapText="1"/>
    </xf>
    <xf numFmtId="49" fontId="77" fillId="22" borderId="97" xfId="0" applyNumberFormat="1" applyFont="1" applyFill="1" applyBorder="1" applyAlignment="1">
      <alignment horizontal="center" vertical="center" wrapText="1"/>
    </xf>
    <xf numFmtId="49" fontId="77" fillId="22" borderId="90" xfId="0" applyNumberFormat="1" applyFont="1" applyFill="1" applyBorder="1" applyAlignment="1">
      <alignment horizontal="center" vertical="center" wrapText="1"/>
    </xf>
    <xf numFmtId="49" fontId="77" fillId="22" borderId="96" xfId="0" applyNumberFormat="1" applyFont="1" applyFill="1" applyBorder="1" applyAlignment="1">
      <alignment horizontal="center" vertical="center" wrapText="1"/>
    </xf>
    <xf numFmtId="1" fontId="41" fillId="20" borderId="37" xfId="0" applyNumberFormat="1" applyFont="1" applyFill="1" applyBorder="1" applyAlignment="1">
      <alignment horizontal="center" vertical="center"/>
    </xf>
    <xf numFmtId="0" fontId="0" fillId="0" borderId="29" xfId="0" applyBorder="1"/>
    <xf numFmtId="2" fontId="41" fillId="20" borderId="37" xfId="0" applyNumberFormat="1" applyFont="1" applyFill="1" applyBorder="1" applyAlignment="1">
      <alignment horizontal="center" vertical="center"/>
    </xf>
    <xf numFmtId="1" fontId="45" fillId="19" borderId="18" xfId="0" applyNumberFormat="1" applyFont="1" applyFill="1" applyBorder="1" applyAlignment="1">
      <alignment horizontal="center" vertical="center" wrapText="1"/>
    </xf>
    <xf numFmtId="1" fontId="45" fillId="19" borderId="34" xfId="0" applyNumberFormat="1" applyFont="1" applyFill="1" applyBorder="1" applyAlignment="1">
      <alignment horizontal="center" vertical="center" wrapText="1"/>
    </xf>
    <xf numFmtId="0" fontId="42" fillId="19" borderId="37" xfId="0" applyFont="1" applyFill="1" applyBorder="1" applyAlignment="1">
      <alignment horizontal="center" vertical="center" wrapText="1"/>
    </xf>
    <xf numFmtId="0" fontId="42" fillId="19" borderId="51" xfId="0" applyFont="1" applyFill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 wrapText="1"/>
    </xf>
    <xf numFmtId="1" fontId="45" fillId="19" borderId="68" xfId="0" applyNumberFormat="1" applyFont="1" applyFill="1" applyBorder="1" applyAlignment="1">
      <alignment horizontal="center" vertical="center" wrapText="1"/>
    </xf>
    <xf numFmtId="2" fontId="45" fillId="19" borderId="37" xfId="0" applyNumberFormat="1" applyFont="1" applyFill="1" applyBorder="1" applyAlignment="1">
      <alignment horizontal="center" vertical="center" wrapText="1"/>
    </xf>
    <xf numFmtId="2" fontId="45" fillId="19" borderId="29" xfId="0" applyNumberFormat="1" applyFont="1" applyFill="1" applyBorder="1" applyAlignment="1">
      <alignment horizontal="center" vertical="center" wrapText="1"/>
    </xf>
    <xf numFmtId="0" fontId="32" fillId="19" borderId="37" xfId="0" applyFont="1" applyFill="1" applyBorder="1" applyAlignment="1" applyProtection="1">
      <alignment horizontal="center" vertical="center"/>
    </xf>
    <xf numFmtId="0" fontId="32" fillId="19" borderId="29" xfId="0" applyFont="1" applyFill="1" applyBorder="1" applyAlignment="1" applyProtection="1">
      <alignment horizontal="center" vertical="center"/>
    </xf>
    <xf numFmtId="0" fontId="32" fillId="18" borderId="37" xfId="0" applyFont="1" applyFill="1" applyBorder="1" applyAlignment="1" applyProtection="1">
      <alignment horizontal="center" vertical="center"/>
    </xf>
    <xf numFmtId="0" fontId="32" fillId="18" borderId="29" xfId="0" applyFont="1" applyFill="1" applyBorder="1" applyAlignment="1" applyProtection="1">
      <alignment horizontal="center" vertical="center"/>
    </xf>
    <xf numFmtId="1" fontId="32" fillId="19" borderId="37" xfId="0" applyNumberFormat="1" applyFont="1" applyFill="1" applyBorder="1" applyAlignment="1" applyProtection="1">
      <alignment horizontal="center" vertical="center"/>
    </xf>
    <xf numFmtId="1" fontId="32" fillId="19" borderId="29" xfId="0" applyNumberFormat="1" applyFont="1" applyFill="1" applyBorder="1" applyAlignment="1" applyProtection="1">
      <alignment horizontal="center" vertical="center"/>
    </xf>
    <xf numFmtId="2" fontId="32" fillId="18" borderId="37" xfId="0" applyNumberFormat="1" applyFont="1" applyFill="1" applyBorder="1" applyAlignment="1" applyProtection="1">
      <alignment horizontal="center" vertical="center"/>
    </xf>
    <xf numFmtId="2" fontId="32" fillId="18" borderId="29" xfId="0" applyNumberFormat="1" applyFont="1" applyFill="1" applyBorder="1" applyAlignment="1" applyProtection="1">
      <alignment horizontal="center" vertical="center"/>
    </xf>
    <xf numFmtId="0" fontId="45" fillId="19" borderId="37" xfId="0" applyFont="1" applyFill="1" applyBorder="1" applyAlignment="1">
      <alignment horizontal="center" vertical="center" wrapText="1"/>
    </xf>
    <xf numFmtId="0" fontId="45" fillId="19" borderId="29" xfId="0" applyFont="1" applyFill="1" applyBorder="1" applyAlignment="1">
      <alignment horizontal="center" vertical="center" wrapText="1"/>
    </xf>
    <xf numFmtId="0" fontId="45" fillId="19" borderId="37" xfId="0" applyNumberFormat="1" applyFont="1" applyFill="1" applyBorder="1" applyAlignment="1">
      <alignment horizontal="center" vertical="center" wrapText="1"/>
    </xf>
    <xf numFmtId="0" fontId="45" fillId="19" borderId="29" xfId="0" applyNumberFormat="1" applyFont="1" applyFill="1" applyBorder="1" applyAlignment="1">
      <alignment horizontal="center" vertical="center" wrapText="1"/>
    </xf>
    <xf numFmtId="166" fontId="66" fillId="30" borderId="69" xfId="0" applyNumberFormat="1" applyFont="1" applyFill="1" applyBorder="1" applyAlignment="1" applyProtection="1">
      <alignment horizontal="left" vertical="center"/>
    </xf>
    <xf numFmtId="166" fontId="41" fillId="30" borderId="75" xfId="0" applyNumberFormat="1" applyFont="1" applyFill="1" applyBorder="1" applyAlignment="1" applyProtection="1">
      <alignment horizontal="left" vertical="center"/>
    </xf>
    <xf numFmtId="166" fontId="41" fillId="30" borderId="70" xfId="0" applyNumberFormat="1" applyFont="1" applyFill="1" applyBorder="1" applyAlignment="1" applyProtection="1">
      <alignment horizontal="left" vertical="center"/>
    </xf>
    <xf numFmtId="166" fontId="41" fillId="30" borderId="76" xfId="0" applyNumberFormat="1" applyFont="1" applyFill="1" applyBorder="1" applyAlignment="1" applyProtection="1">
      <alignment horizontal="left" vertical="center"/>
    </xf>
    <xf numFmtId="166" fontId="41" fillId="30" borderId="0" xfId="0" applyNumberFormat="1" applyFont="1" applyFill="1" applyBorder="1" applyAlignment="1" applyProtection="1">
      <alignment horizontal="left" vertical="center"/>
    </xf>
    <xf numFmtId="166" fontId="41" fillId="30" borderId="77" xfId="0" applyNumberFormat="1" applyFont="1" applyFill="1" applyBorder="1" applyAlignment="1" applyProtection="1">
      <alignment horizontal="left" vertical="center"/>
    </xf>
    <xf numFmtId="166" fontId="41" fillId="30" borderId="35" xfId="0" applyNumberFormat="1" applyFont="1" applyFill="1" applyBorder="1" applyAlignment="1" applyProtection="1">
      <alignment horizontal="left" vertical="center"/>
    </xf>
    <xf numFmtId="166" fontId="41" fillId="30" borderId="74" xfId="0" applyNumberFormat="1" applyFont="1" applyFill="1" applyBorder="1" applyAlignment="1" applyProtection="1">
      <alignment horizontal="left" vertical="center"/>
    </xf>
    <xf numFmtId="166" fontId="41" fillId="30" borderId="26" xfId="0" applyNumberFormat="1" applyFont="1" applyFill="1" applyBorder="1" applyAlignment="1" applyProtection="1">
      <alignment horizontal="left" vertical="center"/>
    </xf>
    <xf numFmtId="166" fontId="66" fillId="30" borderId="76" xfId="0" applyNumberFormat="1" applyFont="1" applyFill="1" applyBorder="1" applyAlignment="1" applyProtection="1">
      <alignment horizontal="left" vertical="center"/>
    </xf>
    <xf numFmtId="166" fontId="65" fillId="30" borderId="0" xfId="0" applyNumberFormat="1" applyFont="1" applyFill="1" applyBorder="1" applyAlignment="1" applyProtection="1">
      <alignment horizontal="left" vertical="center"/>
    </xf>
    <xf numFmtId="166" fontId="65" fillId="30" borderId="77" xfId="0" applyNumberFormat="1" applyFont="1" applyFill="1" applyBorder="1" applyAlignment="1" applyProtection="1">
      <alignment horizontal="left" vertical="center"/>
    </xf>
    <xf numFmtId="166" fontId="65" fillId="30" borderId="76" xfId="0" applyNumberFormat="1" applyFont="1" applyFill="1" applyBorder="1" applyAlignment="1" applyProtection="1">
      <alignment horizontal="left" vertical="center"/>
    </xf>
    <xf numFmtId="166" fontId="65" fillId="30" borderId="35" xfId="0" applyNumberFormat="1" applyFont="1" applyFill="1" applyBorder="1" applyAlignment="1" applyProtection="1">
      <alignment horizontal="left" vertical="center"/>
    </xf>
    <xf numFmtId="166" fontId="65" fillId="30" borderId="74" xfId="0" applyNumberFormat="1" applyFont="1" applyFill="1" applyBorder="1" applyAlignment="1" applyProtection="1">
      <alignment horizontal="left" vertical="center"/>
    </xf>
    <xf numFmtId="166" fontId="65" fillId="30" borderId="26" xfId="0" applyNumberFormat="1" applyFont="1" applyFill="1" applyBorder="1" applyAlignment="1" applyProtection="1">
      <alignment horizontal="left" vertical="center"/>
    </xf>
    <xf numFmtId="166" fontId="66" fillId="30" borderId="75" xfId="0" applyNumberFormat="1" applyFont="1" applyFill="1" applyBorder="1" applyAlignment="1" applyProtection="1">
      <alignment horizontal="left" vertical="center"/>
    </xf>
    <xf numFmtId="166" fontId="66" fillId="30" borderId="70" xfId="0" applyNumberFormat="1" applyFont="1" applyFill="1" applyBorder="1" applyAlignment="1" applyProtection="1">
      <alignment horizontal="left" vertical="center"/>
    </xf>
    <xf numFmtId="166" fontId="66" fillId="30" borderId="0" xfId="0" applyNumberFormat="1" applyFont="1" applyFill="1" applyBorder="1" applyAlignment="1" applyProtection="1">
      <alignment horizontal="left" vertical="center"/>
    </xf>
    <xf numFmtId="166" fontId="66" fillId="30" borderId="77" xfId="0" applyNumberFormat="1" applyFont="1" applyFill="1" applyBorder="1" applyAlignment="1" applyProtection="1">
      <alignment horizontal="left" vertical="center"/>
    </xf>
    <xf numFmtId="166" fontId="66" fillId="30" borderId="35" xfId="0" applyNumberFormat="1" applyFont="1" applyFill="1" applyBorder="1" applyAlignment="1" applyProtection="1">
      <alignment horizontal="left" vertical="center"/>
    </xf>
    <xf numFmtId="166" fontId="66" fillId="30" borderId="74" xfId="0" applyNumberFormat="1" applyFont="1" applyFill="1" applyBorder="1" applyAlignment="1" applyProtection="1">
      <alignment horizontal="left" vertical="center"/>
    </xf>
    <xf numFmtId="166" fontId="66" fillId="30" borderId="26" xfId="0" applyNumberFormat="1" applyFont="1" applyFill="1" applyBorder="1" applyAlignment="1" applyProtection="1">
      <alignment horizontal="left" vertical="center"/>
    </xf>
    <xf numFmtId="0" fontId="41" fillId="40" borderId="37" xfId="0" applyFont="1" applyFill="1" applyBorder="1" applyAlignment="1">
      <alignment horizontal="center" vertical="center"/>
    </xf>
    <xf numFmtId="0" fontId="41" fillId="40" borderId="29" xfId="0" applyFont="1" applyFill="1" applyBorder="1" applyAlignment="1">
      <alignment horizontal="center" vertical="center"/>
    </xf>
    <xf numFmtId="2" fontId="41" fillId="25" borderId="37" xfId="0" applyNumberFormat="1" applyFont="1" applyFill="1" applyBorder="1" applyAlignment="1">
      <alignment horizontal="center" vertical="center"/>
    </xf>
    <xf numFmtId="2" fontId="41" fillId="25" borderId="29" xfId="0" applyNumberFormat="1" applyFont="1" applyFill="1" applyBorder="1" applyAlignment="1">
      <alignment horizontal="center" vertical="center"/>
    </xf>
    <xf numFmtId="1" fontId="41" fillId="40" borderId="37" xfId="0" applyNumberFormat="1" applyFont="1" applyFill="1" applyBorder="1" applyAlignment="1">
      <alignment horizontal="center" vertical="center"/>
    </xf>
    <xf numFmtId="1" fontId="41" fillId="40" borderId="29" xfId="0" applyNumberFormat="1" applyFont="1" applyFill="1" applyBorder="1" applyAlignment="1">
      <alignment horizontal="center" vertical="center"/>
    </xf>
    <xf numFmtId="1" fontId="32" fillId="24" borderId="97" xfId="0" applyNumberFormat="1" applyFont="1" applyFill="1" applyBorder="1" applyAlignment="1">
      <alignment horizontal="center" vertical="center" wrapText="1"/>
    </xf>
    <xf numFmtId="1" fontId="32" fillId="24" borderId="90" xfId="0" applyNumberFormat="1" applyFont="1" applyFill="1" applyBorder="1" applyAlignment="1">
      <alignment horizontal="center" vertical="center" wrapText="1"/>
    </xf>
    <xf numFmtId="49" fontId="32" fillId="24" borderId="90" xfId="0" applyNumberFormat="1" applyFont="1" applyFill="1" applyBorder="1" applyAlignment="1">
      <alignment horizontal="center" vertical="center" wrapText="1"/>
    </xf>
    <xf numFmtId="49" fontId="32" fillId="24" borderId="89" xfId="0" applyNumberFormat="1" applyFont="1" applyFill="1" applyBorder="1" applyAlignment="1">
      <alignment horizontal="center" vertical="center" wrapText="1"/>
    </xf>
    <xf numFmtId="0" fontId="32" fillId="40" borderId="37" xfId="0" applyNumberFormat="1" applyFont="1" applyFill="1" applyBorder="1" applyAlignment="1">
      <alignment horizontal="center" vertical="center" wrapText="1"/>
    </xf>
    <xf numFmtId="0" fontId="32" fillId="40" borderId="51" xfId="0" applyNumberFormat="1" applyFont="1" applyFill="1" applyBorder="1" applyAlignment="1">
      <alignment horizontal="center" vertical="center" wrapText="1"/>
    </xf>
    <xf numFmtId="0" fontId="32" fillId="40" borderId="29" xfId="0" applyNumberFormat="1" applyFont="1" applyFill="1" applyBorder="1" applyAlignment="1">
      <alignment horizontal="center" vertical="center" wrapText="1"/>
    </xf>
    <xf numFmtId="2" fontId="32" fillId="25" borderId="37" xfId="0" applyNumberFormat="1" applyFont="1" applyFill="1" applyBorder="1" applyAlignment="1">
      <alignment horizontal="center" vertical="center" wrapText="1"/>
    </xf>
    <xf numFmtId="2" fontId="32" fillId="25" borderId="51" xfId="0" applyNumberFormat="1" applyFont="1" applyFill="1" applyBorder="1" applyAlignment="1">
      <alignment horizontal="center" vertical="center" wrapText="1"/>
    </xf>
    <xf numFmtId="2" fontId="32" fillId="25" borderId="29" xfId="0" applyNumberFormat="1" applyFont="1" applyFill="1" applyBorder="1" applyAlignment="1">
      <alignment horizontal="center" vertical="center" wrapText="1"/>
    </xf>
    <xf numFmtId="0" fontId="33" fillId="24" borderId="37" xfId="0" applyFont="1" applyFill="1" applyBorder="1" applyAlignment="1">
      <alignment horizontal="center" vertical="center" wrapText="1"/>
    </xf>
    <xf numFmtId="0" fontId="33" fillId="24" borderId="51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wrapText="1"/>
    </xf>
    <xf numFmtId="0" fontId="37" fillId="24" borderId="36" xfId="0" applyFont="1" applyFill="1" applyBorder="1" applyAlignment="1">
      <alignment horizontal="center" wrapText="1"/>
    </xf>
    <xf numFmtId="0" fontId="37" fillId="24" borderId="15" xfId="0" applyFont="1" applyFill="1" applyBorder="1" applyAlignment="1">
      <alignment horizontal="center" wrapText="1"/>
    </xf>
    <xf numFmtId="0" fontId="37" fillId="24" borderId="16" xfId="0" applyFont="1" applyFill="1" applyBorder="1" applyAlignment="1">
      <alignment horizontal="center" wrapText="1"/>
    </xf>
    <xf numFmtId="0" fontId="32" fillId="40" borderId="37" xfId="0" applyFont="1" applyFill="1" applyBorder="1" applyAlignment="1">
      <alignment horizontal="center" vertical="center" wrapText="1"/>
    </xf>
    <xf numFmtId="0" fontId="32" fillId="40" borderId="51" xfId="0" applyFont="1" applyFill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51" xfId="0" applyFont="1" applyFill="1" applyBorder="1" applyAlignment="1">
      <alignment horizontal="center" vertical="center" wrapText="1"/>
    </xf>
    <xf numFmtId="0" fontId="32" fillId="25" borderId="29" xfId="0" applyFont="1" applyFill="1" applyBorder="1" applyAlignment="1">
      <alignment horizontal="center" vertical="center" wrapText="1"/>
    </xf>
    <xf numFmtId="49" fontId="45" fillId="31" borderId="109" xfId="0" applyNumberFormat="1" applyFont="1" applyFill="1" applyBorder="1" applyAlignment="1">
      <alignment horizontal="center" vertical="center" wrapText="1"/>
    </xf>
    <xf numFmtId="49" fontId="45" fillId="31" borderId="93" xfId="0" applyNumberFormat="1" applyFont="1" applyFill="1" applyBorder="1" applyAlignment="1">
      <alignment horizontal="center" vertical="center" wrapText="1"/>
    </xf>
    <xf numFmtId="0" fontId="61" fillId="31" borderId="73" xfId="0" applyFont="1" applyFill="1" applyBorder="1" applyAlignment="1">
      <alignment horizontal="center" vertical="center" wrapText="1"/>
    </xf>
    <xf numFmtId="0" fontId="61" fillId="31" borderId="108" xfId="0" applyFont="1" applyFill="1" applyBorder="1" applyAlignment="1">
      <alignment horizontal="center" vertical="center" wrapText="1"/>
    </xf>
    <xf numFmtId="1" fontId="61" fillId="31" borderId="73" xfId="0" applyNumberFormat="1" applyFont="1" applyFill="1" applyBorder="1" applyAlignment="1">
      <alignment horizontal="center" vertical="center" wrapText="1"/>
    </xf>
    <xf numFmtId="1" fontId="61" fillId="31" borderId="60" xfId="0" applyNumberFormat="1" applyFont="1" applyFill="1" applyBorder="1" applyAlignment="1">
      <alignment horizontal="center" vertical="center" wrapText="1"/>
    </xf>
    <xf numFmtId="0" fontId="42" fillId="31" borderId="22" xfId="0" applyFont="1" applyFill="1" applyBorder="1" applyAlignment="1">
      <alignment horizontal="center" vertical="center" wrapText="1"/>
    </xf>
    <xf numFmtId="0" fontId="42" fillId="31" borderId="52" xfId="0" applyFont="1" applyFill="1" applyBorder="1" applyAlignment="1">
      <alignment horizontal="center" vertical="center" wrapText="1"/>
    </xf>
    <xf numFmtId="0" fontId="42" fillId="31" borderId="36" xfId="0" applyFont="1" applyFill="1" applyBorder="1" applyAlignment="1">
      <alignment horizontal="center" vertical="center" wrapText="1"/>
    </xf>
    <xf numFmtId="0" fontId="42" fillId="31" borderId="71" xfId="0" applyFont="1" applyFill="1" applyBorder="1" applyAlignment="1">
      <alignment horizontal="center" vertical="center" wrapText="1"/>
    </xf>
    <xf numFmtId="0" fontId="42" fillId="31" borderId="0" xfId="0" applyFont="1" applyFill="1" applyBorder="1" applyAlignment="1">
      <alignment horizontal="center" vertical="center" wrapText="1"/>
    </xf>
    <xf numFmtId="0" fontId="42" fillId="31" borderId="55" xfId="0" applyFont="1" applyFill="1" applyBorder="1" applyAlignment="1">
      <alignment horizontal="center" vertical="center" wrapText="1"/>
    </xf>
    <xf numFmtId="0" fontId="42" fillId="31" borderId="15" xfId="0" applyFont="1" applyFill="1" applyBorder="1" applyAlignment="1">
      <alignment horizontal="center" vertical="center" wrapText="1"/>
    </xf>
    <xf numFmtId="0" fontId="42" fillId="31" borderId="72" xfId="0" applyFont="1" applyFill="1" applyBorder="1" applyAlignment="1">
      <alignment horizontal="center" vertical="center" wrapText="1"/>
    </xf>
    <xf numFmtId="0" fontId="42" fillId="31" borderId="16" xfId="0" applyFont="1" applyFill="1" applyBorder="1" applyAlignment="1">
      <alignment horizontal="center" vertical="center" wrapText="1"/>
    </xf>
    <xf numFmtId="0" fontId="64" fillId="31" borderId="21" xfId="0" applyFont="1" applyFill="1" applyBorder="1" applyAlignment="1">
      <alignment horizontal="left"/>
    </xf>
    <xf numFmtId="0" fontId="64" fillId="31" borderId="28" xfId="0" applyFont="1" applyFill="1" applyBorder="1" applyAlignment="1">
      <alignment horizontal="left"/>
    </xf>
    <xf numFmtId="0" fontId="64" fillId="31" borderId="27" xfId="0" applyFont="1" applyFill="1" applyBorder="1" applyAlignment="1">
      <alignment horizontal="left"/>
    </xf>
    <xf numFmtId="0" fontId="64" fillId="32" borderId="21" xfId="0" applyFont="1" applyFill="1" applyBorder="1" applyAlignment="1">
      <alignment horizontal="left"/>
    </xf>
    <xf numFmtId="0" fontId="64" fillId="32" borderId="28" xfId="0" applyFont="1" applyFill="1" applyBorder="1" applyAlignment="1">
      <alignment horizontal="left"/>
    </xf>
    <xf numFmtId="0" fontId="64" fillId="32" borderId="27" xfId="0" applyFont="1" applyFill="1" applyBorder="1" applyAlignment="1">
      <alignment horizontal="left"/>
    </xf>
    <xf numFmtId="0" fontId="69" fillId="39" borderId="69" xfId="0" applyFont="1" applyFill="1" applyBorder="1" applyAlignment="1">
      <alignment horizontal="center" vertical="center"/>
    </xf>
    <xf numFmtId="0" fontId="69" fillId="39" borderId="70" xfId="0" applyFont="1" applyFill="1" applyBorder="1" applyAlignment="1">
      <alignment horizontal="center" vertical="center"/>
    </xf>
    <xf numFmtId="0" fontId="69" fillId="39" borderId="35" xfId="0" applyFont="1" applyFill="1" applyBorder="1" applyAlignment="1">
      <alignment horizontal="center" vertical="center"/>
    </xf>
    <xf numFmtId="0" fontId="69" fillId="39" borderId="26" xfId="0" applyFont="1" applyFill="1" applyBorder="1" applyAlignment="1">
      <alignment horizontal="center" vertical="center"/>
    </xf>
    <xf numFmtId="0" fontId="0" fillId="62" borderId="21" xfId="0" applyFill="1" applyBorder="1" applyAlignment="1">
      <alignment horizontal="center" vertical="center"/>
    </xf>
    <xf numFmtId="0" fontId="0" fillId="62" borderId="27" xfId="0" applyFill="1" applyBorder="1" applyAlignment="1">
      <alignment horizontal="center" vertical="center"/>
    </xf>
    <xf numFmtId="49" fontId="32" fillId="23" borderId="73" xfId="0" applyNumberFormat="1" applyFont="1" applyFill="1" applyBorder="1" applyAlignment="1">
      <alignment horizontal="center" vertical="center" wrapText="1"/>
    </xf>
    <xf numFmtId="49" fontId="32" fillId="23" borderId="60" xfId="0" applyNumberFormat="1" applyFont="1" applyFill="1" applyBorder="1" applyAlignment="1">
      <alignment horizontal="center" vertical="center" wrapText="1"/>
    </xf>
    <xf numFmtId="49" fontId="50" fillId="23" borderId="37" xfId="0" applyNumberFormat="1" applyFont="1" applyFill="1" applyBorder="1" applyAlignment="1">
      <alignment horizontal="center" vertical="center" wrapText="1"/>
    </xf>
    <xf numFmtId="49" fontId="50" fillId="23" borderId="51" xfId="0" applyNumberFormat="1" applyFont="1" applyFill="1" applyBorder="1" applyAlignment="1">
      <alignment horizontal="center" vertical="center" wrapText="1"/>
    </xf>
    <xf numFmtId="49" fontId="50" fillId="23" borderId="29" xfId="0" applyNumberFormat="1" applyFont="1" applyFill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32" fillId="23" borderId="101" xfId="0" applyNumberFormat="1" applyFont="1" applyFill="1" applyBorder="1" applyAlignment="1">
      <alignment horizontal="center" vertical="center" wrapText="1"/>
    </xf>
    <xf numFmtId="49" fontId="32" fillId="23" borderId="102" xfId="0" applyNumberFormat="1" applyFont="1" applyFill="1" applyBorder="1" applyAlignment="1">
      <alignment horizontal="center" vertical="center" wrapText="1"/>
    </xf>
    <xf numFmtId="0" fontId="41" fillId="0" borderId="20" xfId="43" applyFont="1" applyBorder="1" applyAlignment="1">
      <alignment horizontal="center" wrapText="1"/>
    </xf>
    <xf numFmtId="0" fontId="41" fillId="0" borderId="11" xfId="43" applyFont="1" applyBorder="1" applyAlignment="1">
      <alignment horizontal="center" wrapText="1"/>
    </xf>
    <xf numFmtId="0" fontId="41" fillId="0" borderId="92" xfId="43" applyFont="1" applyBorder="1" applyAlignment="1">
      <alignment horizontal="center" wrapText="1"/>
    </xf>
    <xf numFmtId="0" fontId="65" fillId="0" borderId="0" xfId="43" applyFont="1" applyAlignment="1">
      <alignment horizontal="center" vertical="center"/>
    </xf>
    <xf numFmtId="0" fontId="41" fillId="0" borderId="20" xfId="43" applyFont="1" applyBorder="1" applyAlignment="1">
      <alignment horizontal="center" wrapText="1" shrinkToFit="1"/>
    </xf>
    <xf numFmtId="0" fontId="41" fillId="0" borderId="92" xfId="43" applyFont="1" applyBorder="1" applyAlignment="1">
      <alignment horizontal="center" wrapText="1" shrinkToFit="1"/>
    </xf>
    <xf numFmtId="0" fontId="65" fillId="0" borderId="89" xfId="43" applyFont="1" applyBorder="1" applyAlignment="1">
      <alignment horizontal="center" vertical="center"/>
    </xf>
    <xf numFmtId="0" fontId="65" fillId="0" borderId="90" xfId="43" applyFont="1" applyBorder="1" applyAlignment="1">
      <alignment horizontal="center" vertical="center"/>
    </xf>
    <xf numFmtId="0" fontId="65" fillId="0" borderId="91" xfId="43" applyFont="1" applyBorder="1" applyAlignment="1">
      <alignment horizontal="center" vertical="center"/>
    </xf>
    <xf numFmtId="0" fontId="6" fillId="0" borderId="90" xfId="43" applyFont="1" applyBorder="1" applyAlignment="1">
      <alignment horizontal="center" vertical="center"/>
    </xf>
    <xf numFmtId="0" fontId="6" fillId="0" borderId="91" xfId="43" applyFont="1" applyBorder="1" applyAlignment="1">
      <alignment horizontal="center" vertical="center"/>
    </xf>
    <xf numFmtId="0" fontId="59" fillId="34" borderId="37" xfId="0" applyFont="1" applyFill="1" applyBorder="1" applyAlignment="1">
      <alignment horizontal="center" wrapText="1"/>
    </xf>
    <xf numFmtId="0" fontId="59" fillId="34" borderId="29" xfId="0" applyFont="1" applyFill="1" applyBorder="1" applyAlignment="1">
      <alignment horizontal="center" wrapText="1"/>
    </xf>
    <xf numFmtId="0" fontId="59" fillId="34" borderId="51" xfId="0" applyFont="1" applyFill="1" applyBorder="1" applyAlignment="1">
      <alignment horizontal="center" wrapText="1"/>
    </xf>
    <xf numFmtId="0" fontId="67" fillId="34" borderId="19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7" fillId="36" borderId="0" xfId="0" applyFont="1" applyFill="1" applyBorder="1" applyAlignment="1">
      <alignment horizontal="center"/>
    </xf>
    <xf numFmtId="0" fontId="67" fillId="36" borderId="0" xfId="0" applyFont="1" applyFill="1" applyAlignment="1">
      <alignment horizontal="center"/>
    </xf>
    <xf numFmtId="0" fontId="33" fillId="34" borderId="22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0" fontId="33" fillId="34" borderId="71" xfId="0" applyFont="1" applyFill="1" applyBorder="1" applyAlignment="1">
      <alignment horizontal="center" vertical="center" wrapText="1"/>
    </xf>
    <xf numFmtId="0" fontId="33" fillId="34" borderId="55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67" fillId="34" borderId="37" xfId="0" applyFont="1" applyFill="1" applyBorder="1" applyAlignment="1">
      <alignment horizontal="center"/>
    </xf>
    <xf numFmtId="0" fontId="67" fillId="34" borderId="51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67" fillId="38" borderId="69" xfId="0" applyFont="1" applyFill="1" applyBorder="1" applyAlignment="1">
      <alignment horizontal="center"/>
    </xf>
    <xf numFmtId="0" fontId="67" fillId="38" borderId="35" xfId="0" applyFont="1" applyFill="1" applyBorder="1" applyAlignment="1">
      <alignment horizontal="center"/>
    </xf>
    <xf numFmtId="0" fontId="59" fillId="34" borderId="79" xfId="0" applyFont="1" applyFill="1" applyBorder="1" applyAlignment="1">
      <alignment horizontal="center" vertical="center" wrapText="1"/>
    </xf>
    <xf numFmtId="0" fontId="59" fillId="34" borderId="80" xfId="0" applyFont="1" applyFill="1" applyBorder="1" applyAlignment="1">
      <alignment horizontal="center" vertical="center" wrapText="1"/>
    </xf>
    <xf numFmtId="0" fontId="72" fillId="34" borderId="37" xfId="0" applyFont="1" applyFill="1" applyBorder="1" applyAlignment="1">
      <alignment horizontal="center" wrapText="1"/>
    </xf>
    <xf numFmtId="165" fontId="59" fillId="34" borderId="37" xfId="0" applyNumberFormat="1" applyFont="1" applyFill="1" applyBorder="1" applyAlignment="1">
      <alignment horizontal="center" wrapText="1"/>
    </xf>
    <xf numFmtId="165" fontId="59" fillId="34" borderId="29" xfId="0" applyNumberFormat="1" applyFont="1" applyFill="1" applyBorder="1" applyAlignment="1">
      <alignment horizontal="center" wrapText="1"/>
    </xf>
    <xf numFmtId="165" fontId="59" fillId="34" borderId="37" xfId="0" applyNumberFormat="1" applyFont="1" applyFill="1" applyBorder="1" applyAlignment="1">
      <alignment horizontal="right" wrapText="1"/>
    </xf>
    <xf numFmtId="165" fontId="59" fillId="34" borderId="29" xfId="0" applyNumberFormat="1" applyFont="1" applyFill="1" applyBorder="1" applyAlignment="1">
      <alignment horizontal="right" wrapText="1"/>
    </xf>
    <xf numFmtId="165" fontId="59" fillId="34" borderId="51" xfId="0" applyNumberFormat="1" applyFont="1" applyFill="1" applyBorder="1" applyAlignment="1">
      <alignment horizontal="right" wrapText="1"/>
    </xf>
    <xf numFmtId="165" fontId="59" fillId="34" borderId="51" xfId="0" applyNumberFormat="1" applyFont="1" applyFill="1" applyBorder="1" applyAlignment="1">
      <alignment horizontal="center" wrapText="1"/>
    </xf>
    <xf numFmtId="0" fontId="59" fillId="38" borderId="37" xfId="0" applyFont="1" applyFill="1" applyBorder="1" applyAlignment="1">
      <alignment horizontal="center" wrapText="1"/>
    </xf>
    <xf numFmtId="0" fontId="59" fillId="38" borderId="29" xfId="0" applyFont="1" applyFill="1" applyBorder="1" applyAlignment="1">
      <alignment horizontal="center" wrapText="1"/>
    </xf>
    <xf numFmtId="0" fontId="59" fillId="38" borderId="79" xfId="0" applyFont="1" applyFill="1" applyBorder="1" applyAlignment="1">
      <alignment horizontal="center" vertical="center" wrapText="1"/>
    </xf>
    <xf numFmtId="0" fontId="59" fillId="38" borderId="80" xfId="0" applyFont="1" applyFill="1" applyBorder="1" applyAlignment="1">
      <alignment horizontal="center" vertical="center" wrapText="1"/>
    </xf>
    <xf numFmtId="0" fontId="85" fillId="38" borderId="37" xfId="0" applyFont="1" applyFill="1" applyBorder="1" applyAlignment="1">
      <alignment horizontal="center" wrapText="1"/>
    </xf>
    <xf numFmtId="0" fontId="85" fillId="38" borderId="29" xfId="0" applyFont="1" applyFill="1" applyBorder="1" applyAlignment="1">
      <alignment horizontal="center" wrapText="1"/>
    </xf>
    <xf numFmtId="165" fontId="59" fillId="38" borderId="37" xfId="0" applyNumberFormat="1" applyFont="1" applyFill="1" applyBorder="1" applyAlignment="1">
      <alignment horizontal="right" wrapText="1"/>
    </xf>
    <xf numFmtId="165" fontId="59" fillId="38" borderId="29" xfId="0" applyNumberFormat="1" applyFont="1" applyFill="1" applyBorder="1" applyAlignment="1">
      <alignment horizontal="right" wrapText="1"/>
    </xf>
    <xf numFmtId="165" fontId="59" fillId="38" borderId="37" xfId="0" applyNumberFormat="1" applyFont="1" applyFill="1" applyBorder="1" applyAlignment="1">
      <alignment horizontal="center" wrapText="1"/>
    </xf>
    <xf numFmtId="165" fontId="59" fillId="38" borderId="29" xfId="0" applyNumberFormat="1" applyFont="1" applyFill="1" applyBorder="1" applyAlignment="1">
      <alignment horizontal="center" wrapText="1"/>
    </xf>
    <xf numFmtId="0" fontId="59" fillId="36" borderId="37" xfId="0" applyFont="1" applyFill="1" applyBorder="1" applyAlignment="1">
      <alignment horizontal="center" wrapText="1"/>
    </xf>
    <xf numFmtId="0" fontId="59" fillId="36" borderId="29" xfId="0" applyFont="1" applyFill="1" applyBorder="1" applyAlignment="1">
      <alignment horizontal="center" wrapText="1"/>
    </xf>
    <xf numFmtId="0" fontId="59" fillId="36" borderId="79" xfId="0" applyFont="1" applyFill="1" applyBorder="1" applyAlignment="1">
      <alignment horizontal="center" vertical="center" wrapText="1"/>
    </xf>
    <xf numFmtId="0" fontId="59" fillId="36" borderId="80" xfId="0" applyFont="1" applyFill="1" applyBorder="1" applyAlignment="1">
      <alignment horizontal="center" vertical="center" wrapText="1"/>
    </xf>
    <xf numFmtId="0" fontId="85" fillId="36" borderId="37" xfId="0" applyFont="1" applyFill="1" applyBorder="1" applyAlignment="1">
      <alignment horizontal="center" wrapText="1"/>
    </xf>
    <xf numFmtId="0" fontId="85" fillId="36" borderId="29" xfId="0" applyFont="1" applyFill="1" applyBorder="1" applyAlignment="1">
      <alignment horizontal="center" wrapText="1"/>
    </xf>
    <xf numFmtId="165" fontId="59" fillId="36" borderId="37" xfId="0" applyNumberFormat="1" applyFont="1" applyFill="1" applyBorder="1" applyAlignment="1">
      <alignment horizontal="right" wrapText="1"/>
    </xf>
    <xf numFmtId="165" fontId="59" fillId="36" borderId="29" xfId="0" applyNumberFormat="1" applyFont="1" applyFill="1" applyBorder="1" applyAlignment="1">
      <alignment horizontal="right" wrapText="1"/>
    </xf>
    <xf numFmtId="165" fontId="59" fillId="36" borderId="37" xfId="0" applyNumberFormat="1" applyFont="1" applyFill="1" applyBorder="1" applyAlignment="1">
      <alignment horizontal="center" wrapText="1"/>
    </xf>
    <xf numFmtId="165" fontId="59" fillId="36" borderId="29" xfId="0" applyNumberFormat="1" applyFont="1" applyFill="1" applyBorder="1" applyAlignment="1">
      <alignment horizontal="center" wrapText="1"/>
    </xf>
    <xf numFmtId="0" fontId="0" fillId="29" borderId="37" xfId="0" applyFill="1" applyBorder="1" applyAlignment="1">
      <alignment horizontal="center" vertical="center" wrapText="1"/>
    </xf>
    <xf numFmtId="0" fontId="0" fillId="29" borderId="29" xfId="0" applyFill="1" applyBorder="1" applyAlignment="1">
      <alignment horizontal="center" vertical="center" wrapText="1"/>
    </xf>
    <xf numFmtId="0" fontId="0" fillId="28" borderId="3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59" fillId="29" borderId="11" xfId="0" applyFont="1" applyFill="1" applyBorder="1" applyAlignment="1">
      <alignment horizontal="center" vertical="center" wrapText="1"/>
    </xf>
    <xf numFmtId="0" fontId="59" fillId="29" borderId="23" xfId="0" applyFont="1" applyFill="1" applyBorder="1" applyAlignment="1">
      <alignment horizontal="center" vertical="center" wrapText="1"/>
    </xf>
    <xf numFmtId="0" fontId="59" fillId="29" borderId="19" xfId="0" applyFont="1" applyFill="1" applyBorder="1" applyAlignment="1">
      <alignment horizontal="center" vertical="center" wrapText="1"/>
    </xf>
    <xf numFmtId="0" fontId="89" fillId="60" borderId="11" xfId="0" applyFont="1" applyFill="1" applyBorder="1" applyAlignment="1">
      <alignment horizontal="center" vertical="center" wrapText="1"/>
    </xf>
    <xf numFmtId="0" fontId="89" fillId="60" borderId="23" xfId="0" applyFont="1" applyFill="1" applyBorder="1" applyAlignment="1">
      <alignment horizontal="center" vertical="center" wrapText="1"/>
    </xf>
    <xf numFmtId="0" fontId="89" fillId="60" borderId="1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top" wrapText="1"/>
    </xf>
    <xf numFmtId="0" fontId="70" fillId="35" borderId="59" xfId="0" applyFont="1" applyFill="1" applyBorder="1" applyAlignment="1">
      <alignment horizontal="center" vertical="center" wrapText="1"/>
    </xf>
    <xf numFmtId="0" fontId="70" fillId="35" borderId="60" xfId="0" applyFont="1" applyFill="1" applyBorder="1" applyAlignment="1">
      <alignment horizontal="center" vertical="center" wrapText="1"/>
    </xf>
    <xf numFmtId="0" fontId="70" fillId="35" borderId="61" xfId="0" applyFont="1" applyFill="1" applyBorder="1" applyAlignment="1">
      <alignment horizontal="center" vertical="center" wrapText="1"/>
    </xf>
    <xf numFmtId="0" fontId="70" fillId="35" borderId="82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83" xfId="0" applyFont="1" applyFill="1" applyBorder="1" applyAlignment="1">
      <alignment horizontal="center" vertical="center" wrapText="1"/>
    </xf>
    <xf numFmtId="0" fontId="70" fillId="35" borderId="62" xfId="0" applyFont="1" applyFill="1" applyBorder="1" applyAlignment="1">
      <alignment horizontal="center" vertical="center" wrapText="1"/>
    </xf>
    <xf numFmtId="0" fontId="70" fillId="35" borderId="84" xfId="0" applyFont="1" applyFill="1" applyBorder="1" applyAlignment="1">
      <alignment horizontal="center" vertical="center" wrapText="1"/>
    </xf>
    <xf numFmtId="0" fontId="70" fillId="35" borderId="8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</cellXfs>
  <cellStyles count="540">
    <cellStyle name="20% - Accent1" xfId="1" builtinId="30" customBuiltin="1"/>
    <cellStyle name="20% - Accent1 2" xfId="46" xr:uid="{00000000-0005-0000-0000-000001000000}"/>
    <cellStyle name="20% - Accent1 2 2" xfId="47" xr:uid="{00000000-0005-0000-0000-000002000000}"/>
    <cellStyle name="20% - Accent1 2 2 2" xfId="78" xr:uid="{00000000-0005-0000-0000-000003000000}"/>
    <cellStyle name="20% - Accent1 2 2 2 2" xfId="233" xr:uid="{00000000-0005-0000-0000-000004000000}"/>
    <cellStyle name="20% - Accent1 2 2 2 2 2" xfId="459" xr:uid="{7929A468-E08C-41E6-ADF8-172E79ECA840}"/>
    <cellStyle name="20% - Accent1 2 2 2 3" xfId="289" xr:uid="{00000000-0005-0000-0000-000005000000}"/>
    <cellStyle name="20% - Accent1 2 2 2 3 2" xfId="515" xr:uid="{C11BEF41-2560-440B-A4B3-EF1E867610D8}"/>
    <cellStyle name="20% - Accent1 2 2 2 4" xfId="134" xr:uid="{00000000-0005-0000-0000-000006000000}"/>
    <cellStyle name="20% - Accent1 2 2 2 4 2" xfId="401" xr:uid="{DF8DB60F-D994-4043-86B8-4975C78C846F}"/>
    <cellStyle name="20% - Accent1 2 2 2 5" xfId="345" xr:uid="{90397085-322F-4925-AE0A-69DFB4AD025B}"/>
    <cellStyle name="20% - Accent1 2 2 3" xfId="205" xr:uid="{00000000-0005-0000-0000-000007000000}"/>
    <cellStyle name="20% - Accent1 2 2 3 2" xfId="431" xr:uid="{0230B66A-FA2C-4C9E-8544-F865A3921D6A}"/>
    <cellStyle name="20% - Accent1 2 2 4" xfId="261" xr:uid="{00000000-0005-0000-0000-000008000000}"/>
    <cellStyle name="20% - Accent1 2 2 4 2" xfId="487" xr:uid="{7CE96B64-F5BF-49A8-B2B1-46C83F675CE5}"/>
    <cellStyle name="20% - Accent1 2 2 5" xfId="106" xr:uid="{00000000-0005-0000-0000-000009000000}"/>
    <cellStyle name="20% - Accent1 2 2 5 2" xfId="373" xr:uid="{AD4A0330-ACE8-4FA8-AC35-21D105658172}"/>
    <cellStyle name="20% - Accent1 2 2 6" xfId="317" xr:uid="{BF89E5EF-0C3E-4D61-A5AB-FFFC7CEE4858}"/>
    <cellStyle name="20% - Accent1 2 3" xfId="77" xr:uid="{00000000-0005-0000-0000-00000A000000}"/>
    <cellStyle name="20% - Accent1 2 3 2" xfId="232" xr:uid="{00000000-0005-0000-0000-00000B000000}"/>
    <cellStyle name="20% - Accent1 2 3 2 2" xfId="458" xr:uid="{E07ADE93-0410-4E70-861B-857423154A70}"/>
    <cellStyle name="20% - Accent1 2 3 3" xfId="288" xr:uid="{00000000-0005-0000-0000-00000C000000}"/>
    <cellStyle name="20% - Accent1 2 3 3 2" xfId="514" xr:uid="{47338EAD-0822-4537-B119-8E8F160605A7}"/>
    <cellStyle name="20% - Accent1 2 3 4" xfId="133" xr:uid="{00000000-0005-0000-0000-00000D000000}"/>
    <cellStyle name="20% - Accent1 2 3 4 2" xfId="400" xr:uid="{3C6CFF56-CF27-4174-AB79-E83E45AFE992}"/>
    <cellStyle name="20% - Accent1 2 3 5" xfId="344" xr:uid="{41954C15-02F3-4475-B614-32B58F0C96F6}"/>
    <cellStyle name="20% - Accent1 2 4" xfId="204" xr:uid="{00000000-0005-0000-0000-00000E000000}"/>
    <cellStyle name="20% - Accent1 2 4 2" xfId="430" xr:uid="{1D2D4847-03B5-4681-B5B5-1D582CC1DE65}"/>
    <cellStyle name="20% - Accent1 2 5" xfId="260" xr:uid="{00000000-0005-0000-0000-00000F000000}"/>
    <cellStyle name="20% - Accent1 2 5 2" xfId="486" xr:uid="{0092771D-9B40-4814-9857-A22ECF88CF18}"/>
    <cellStyle name="20% - Accent1 2 6" xfId="105" xr:uid="{00000000-0005-0000-0000-000010000000}"/>
    <cellStyle name="20% - Accent1 2 6 2" xfId="372" xr:uid="{83DCF547-A487-43D6-BAE1-5C65AE69F2A8}"/>
    <cellStyle name="20% - Accent1 2 7" xfId="316" xr:uid="{E3C28826-8963-45F6-8346-41029B1368C7}"/>
    <cellStyle name="20% - Accent1 3" xfId="161" xr:uid="{00000000-0005-0000-0000-000011000000}"/>
    <cellStyle name="20% - Accent2" xfId="2" builtinId="34" customBuiltin="1"/>
    <cellStyle name="20% - Accent2 2" xfId="48" xr:uid="{00000000-0005-0000-0000-000013000000}"/>
    <cellStyle name="20% - Accent2 2 2" xfId="49" xr:uid="{00000000-0005-0000-0000-000014000000}"/>
    <cellStyle name="20% - Accent2 2 2 2" xfId="80" xr:uid="{00000000-0005-0000-0000-000015000000}"/>
    <cellStyle name="20% - Accent2 2 2 2 2" xfId="235" xr:uid="{00000000-0005-0000-0000-000016000000}"/>
    <cellStyle name="20% - Accent2 2 2 2 2 2" xfId="461" xr:uid="{390ED3DB-71F6-4436-B71A-1D224FCFDE1B}"/>
    <cellStyle name="20% - Accent2 2 2 2 3" xfId="291" xr:uid="{00000000-0005-0000-0000-000017000000}"/>
    <cellStyle name="20% - Accent2 2 2 2 3 2" xfId="517" xr:uid="{A7D54CB2-732E-43BB-A9F7-D6C78E5FCCB3}"/>
    <cellStyle name="20% - Accent2 2 2 2 4" xfId="136" xr:uid="{00000000-0005-0000-0000-000018000000}"/>
    <cellStyle name="20% - Accent2 2 2 2 4 2" xfId="403" xr:uid="{D66FA347-2196-458F-8C82-878C16B553B4}"/>
    <cellStyle name="20% - Accent2 2 2 2 5" xfId="347" xr:uid="{71BB39E1-99C9-4B2C-931E-D2246573C483}"/>
    <cellStyle name="20% - Accent2 2 2 3" xfId="207" xr:uid="{00000000-0005-0000-0000-000019000000}"/>
    <cellStyle name="20% - Accent2 2 2 3 2" xfId="433" xr:uid="{069F5C31-0776-4FFC-B6FA-0D46CBA59907}"/>
    <cellStyle name="20% - Accent2 2 2 4" xfId="263" xr:uid="{00000000-0005-0000-0000-00001A000000}"/>
    <cellStyle name="20% - Accent2 2 2 4 2" xfId="489" xr:uid="{1AAB7DF9-1F94-4F4D-8D4F-2D5F38920493}"/>
    <cellStyle name="20% - Accent2 2 2 5" xfId="108" xr:uid="{00000000-0005-0000-0000-00001B000000}"/>
    <cellStyle name="20% - Accent2 2 2 5 2" xfId="375" xr:uid="{E11BE02C-76EE-46D4-A1DF-D248DCF24A2F}"/>
    <cellStyle name="20% - Accent2 2 2 6" xfId="319" xr:uid="{2E1D6AB6-160D-4F0B-82EC-98BA1AED086F}"/>
    <cellStyle name="20% - Accent2 2 3" xfId="79" xr:uid="{00000000-0005-0000-0000-00001C000000}"/>
    <cellStyle name="20% - Accent2 2 3 2" xfId="234" xr:uid="{00000000-0005-0000-0000-00001D000000}"/>
    <cellStyle name="20% - Accent2 2 3 2 2" xfId="460" xr:uid="{7387A106-8B6A-4899-A35B-56086A4800D2}"/>
    <cellStyle name="20% - Accent2 2 3 3" xfId="290" xr:uid="{00000000-0005-0000-0000-00001E000000}"/>
    <cellStyle name="20% - Accent2 2 3 3 2" xfId="516" xr:uid="{6EB0BF3D-058B-4B97-9B85-6743177F8781}"/>
    <cellStyle name="20% - Accent2 2 3 4" xfId="135" xr:uid="{00000000-0005-0000-0000-00001F000000}"/>
    <cellStyle name="20% - Accent2 2 3 4 2" xfId="402" xr:uid="{36F0A59A-F024-48DB-B170-AE7C98B4B231}"/>
    <cellStyle name="20% - Accent2 2 3 5" xfId="346" xr:uid="{48183C1A-9F8D-4BB9-A69D-737D964095CE}"/>
    <cellStyle name="20% - Accent2 2 4" xfId="206" xr:uid="{00000000-0005-0000-0000-000020000000}"/>
    <cellStyle name="20% - Accent2 2 4 2" xfId="432" xr:uid="{3D63C39E-ABFC-483D-BE86-74638BD59D83}"/>
    <cellStyle name="20% - Accent2 2 5" xfId="262" xr:uid="{00000000-0005-0000-0000-000021000000}"/>
    <cellStyle name="20% - Accent2 2 5 2" xfId="488" xr:uid="{ED48BEC4-559B-4E58-8BFA-6AACA4142C53}"/>
    <cellStyle name="20% - Accent2 2 6" xfId="107" xr:uid="{00000000-0005-0000-0000-000022000000}"/>
    <cellStyle name="20% - Accent2 2 6 2" xfId="374" xr:uid="{608DB982-8CC7-4C99-8B1B-B318481003B4}"/>
    <cellStyle name="20% - Accent2 2 7" xfId="318" xr:uid="{BD249192-1941-498D-BE87-9333EE4D5B30}"/>
    <cellStyle name="20% - Accent2 3" xfId="162" xr:uid="{00000000-0005-0000-0000-000023000000}"/>
    <cellStyle name="20% - Accent3" xfId="3" builtinId="38" customBuiltin="1"/>
    <cellStyle name="20% - Accent3 2" xfId="50" xr:uid="{00000000-0005-0000-0000-000025000000}"/>
    <cellStyle name="20% - Accent3 2 2" xfId="51" xr:uid="{00000000-0005-0000-0000-000026000000}"/>
    <cellStyle name="20% - Accent3 2 2 2" xfId="82" xr:uid="{00000000-0005-0000-0000-000027000000}"/>
    <cellStyle name="20% - Accent3 2 2 2 2" xfId="237" xr:uid="{00000000-0005-0000-0000-000028000000}"/>
    <cellStyle name="20% - Accent3 2 2 2 2 2" xfId="463" xr:uid="{576EB78A-3A74-4C0D-9E56-B86EFC22361B}"/>
    <cellStyle name="20% - Accent3 2 2 2 3" xfId="293" xr:uid="{00000000-0005-0000-0000-000029000000}"/>
    <cellStyle name="20% - Accent3 2 2 2 3 2" xfId="519" xr:uid="{EA91E640-F908-4C11-BBBB-34670B47B734}"/>
    <cellStyle name="20% - Accent3 2 2 2 4" xfId="138" xr:uid="{00000000-0005-0000-0000-00002A000000}"/>
    <cellStyle name="20% - Accent3 2 2 2 4 2" xfId="405" xr:uid="{6E8828D7-4956-49B1-A572-3119FDE1105E}"/>
    <cellStyle name="20% - Accent3 2 2 2 5" xfId="349" xr:uid="{8F04C363-00F9-4FA8-BEAA-3A256633E8CD}"/>
    <cellStyle name="20% - Accent3 2 2 3" xfId="209" xr:uid="{00000000-0005-0000-0000-00002B000000}"/>
    <cellStyle name="20% - Accent3 2 2 3 2" xfId="435" xr:uid="{12EF5E4D-A141-486B-B15B-494A289004B5}"/>
    <cellStyle name="20% - Accent3 2 2 4" xfId="265" xr:uid="{00000000-0005-0000-0000-00002C000000}"/>
    <cellStyle name="20% - Accent3 2 2 4 2" xfId="491" xr:uid="{5D36B00D-0866-49F7-A05C-F35B2E0D1B87}"/>
    <cellStyle name="20% - Accent3 2 2 5" xfId="110" xr:uid="{00000000-0005-0000-0000-00002D000000}"/>
    <cellStyle name="20% - Accent3 2 2 5 2" xfId="377" xr:uid="{E2FAD328-A1E9-4194-BCDE-D4777FCDBA2D}"/>
    <cellStyle name="20% - Accent3 2 2 6" xfId="321" xr:uid="{5BA9F1BF-C8FB-4530-9E18-310022738FB4}"/>
    <cellStyle name="20% - Accent3 2 3" xfId="81" xr:uid="{00000000-0005-0000-0000-00002E000000}"/>
    <cellStyle name="20% - Accent3 2 3 2" xfId="236" xr:uid="{00000000-0005-0000-0000-00002F000000}"/>
    <cellStyle name="20% - Accent3 2 3 2 2" xfId="462" xr:uid="{0A9E8294-5775-43E0-B740-91934935463A}"/>
    <cellStyle name="20% - Accent3 2 3 3" xfId="292" xr:uid="{00000000-0005-0000-0000-000030000000}"/>
    <cellStyle name="20% - Accent3 2 3 3 2" xfId="518" xr:uid="{BD8FDA22-D138-4CA7-9B61-B9C1BE6E1714}"/>
    <cellStyle name="20% - Accent3 2 3 4" xfId="137" xr:uid="{00000000-0005-0000-0000-000031000000}"/>
    <cellStyle name="20% - Accent3 2 3 4 2" xfId="404" xr:uid="{6F0723A5-C148-40C7-BB78-659A6C62C018}"/>
    <cellStyle name="20% - Accent3 2 3 5" xfId="348" xr:uid="{075B618A-93CD-4578-9DDC-B3C678C805E3}"/>
    <cellStyle name="20% - Accent3 2 4" xfId="208" xr:uid="{00000000-0005-0000-0000-000032000000}"/>
    <cellStyle name="20% - Accent3 2 4 2" xfId="434" xr:uid="{5597C15E-20BF-4766-B903-C607D3B2C0AE}"/>
    <cellStyle name="20% - Accent3 2 5" xfId="264" xr:uid="{00000000-0005-0000-0000-000033000000}"/>
    <cellStyle name="20% - Accent3 2 5 2" xfId="490" xr:uid="{7DB9AC96-4C2F-43CE-B0BC-D73EC5A73096}"/>
    <cellStyle name="20% - Accent3 2 6" xfId="109" xr:uid="{00000000-0005-0000-0000-000034000000}"/>
    <cellStyle name="20% - Accent3 2 6 2" xfId="376" xr:uid="{F0977CDE-93E6-4DEE-9D10-54B52EDFCF19}"/>
    <cellStyle name="20% - Accent3 2 7" xfId="320" xr:uid="{78D77984-99D9-4AD3-8D68-F0FDBA10D4D3}"/>
    <cellStyle name="20% - Accent3 3" xfId="163" xr:uid="{00000000-0005-0000-0000-000035000000}"/>
    <cellStyle name="20% - Accent4" xfId="4" builtinId="42" customBuiltin="1"/>
    <cellStyle name="20% - Accent4 2" xfId="52" xr:uid="{00000000-0005-0000-0000-000037000000}"/>
    <cellStyle name="20% - Accent4 2 2" xfId="53" xr:uid="{00000000-0005-0000-0000-000038000000}"/>
    <cellStyle name="20% - Accent4 2 2 2" xfId="84" xr:uid="{00000000-0005-0000-0000-000039000000}"/>
    <cellStyle name="20% - Accent4 2 2 2 2" xfId="239" xr:uid="{00000000-0005-0000-0000-00003A000000}"/>
    <cellStyle name="20% - Accent4 2 2 2 2 2" xfId="465" xr:uid="{DB323CD8-7319-4203-B5EC-B0DBDDF655B7}"/>
    <cellStyle name="20% - Accent4 2 2 2 3" xfId="295" xr:uid="{00000000-0005-0000-0000-00003B000000}"/>
    <cellStyle name="20% - Accent4 2 2 2 3 2" xfId="521" xr:uid="{FF13C93A-45F2-4312-9703-0DF1F4244BCE}"/>
    <cellStyle name="20% - Accent4 2 2 2 4" xfId="140" xr:uid="{00000000-0005-0000-0000-00003C000000}"/>
    <cellStyle name="20% - Accent4 2 2 2 4 2" xfId="407" xr:uid="{253A88F0-1E72-4F93-B032-66BC92DCFE53}"/>
    <cellStyle name="20% - Accent4 2 2 2 5" xfId="351" xr:uid="{2905F740-1E5F-4EED-B2CC-3A7113885090}"/>
    <cellStyle name="20% - Accent4 2 2 3" xfId="211" xr:uid="{00000000-0005-0000-0000-00003D000000}"/>
    <cellStyle name="20% - Accent4 2 2 3 2" xfId="437" xr:uid="{6452BD70-720F-4E65-9833-45C16EF1FB0D}"/>
    <cellStyle name="20% - Accent4 2 2 4" xfId="267" xr:uid="{00000000-0005-0000-0000-00003E000000}"/>
    <cellStyle name="20% - Accent4 2 2 4 2" xfId="493" xr:uid="{7B155D99-3AFA-4F4E-A301-03C83414C195}"/>
    <cellStyle name="20% - Accent4 2 2 5" xfId="112" xr:uid="{00000000-0005-0000-0000-00003F000000}"/>
    <cellStyle name="20% - Accent4 2 2 5 2" xfId="379" xr:uid="{3221F269-FC0F-4DB7-A0E2-9242701E4B1B}"/>
    <cellStyle name="20% - Accent4 2 2 6" xfId="323" xr:uid="{0192929A-C86B-4E7D-8390-24F482487A95}"/>
    <cellStyle name="20% - Accent4 2 3" xfId="83" xr:uid="{00000000-0005-0000-0000-000040000000}"/>
    <cellStyle name="20% - Accent4 2 3 2" xfId="238" xr:uid="{00000000-0005-0000-0000-000041000000}"/>
    <cellStyle name="20% - Accent4 2 3 2 2" xfId="464" xr:uid="{23365C77-6DCD-4806-AE34-34986B343B27}"/>
    <cellStyle name="20% - Accent4 2 3 3" xfId="294" xr:uid="{00000000-0005-0000-0000-000042000000}"/>
    <cellStyle name="20% - Accent4 2 3 3 2" xfId="520" xr:uid="{D1997840-A6A9-44E4-9B7F-DEEF72BAAD40}"/>
    <cellStyle name="20% - Accent4 2 3 4" xfId="139" xr:uid="{00000000-0005-0000-0000-000043000000}"/>
    <cellStyle name="20% - Accent4 2 3 4 2" xfId="406" xr:uid="{3BECE9F3-464B-45C3-AC16-3C617D435781}"/>
    <cellStyle name="20% - Accent4 2 3 5" xfId="350" xr:uid="{D57817B8-EE57-490B-85B5-E249820E0B00}"/>
    <cellStyle name="20% - Accent4 2 4" xfId="210" xr:uid="{00000000-0005-0000-0000-000044000000}"/>
    <cellStyle name="20% - Accent4 2 4 2" xfId="436" xr:uid="{4A155496-1B7E-4AF0-9C42-5896A35A0D97}"/>
    <cellStyle name="20% - Accent4 2 5" xfId="266" xr:uid="{00000000-0005-0000-0000-000045000000}"/>
    <cellStyle name="20% - Accent4 2 5 2" xfId="492" xr:uid="{9B886EE8-309C-4F07-ABA5-1A0E17A6F31D}"/>
    <cellStyle name="20% - Accent4 2 6" xfId="111" xr:uid="{00000000-0005-0000-0000-000046000000}"/>
    <cellStyle name="20% - Accent4 2 6 2" xfId="378" xr:uid="{FFE284FB-3CE8-4986-A601-AF655ADB8DE1}"/>
    <cellStyle name="20% - Accent4 2 7" xfId="322" xr:uid="{665DF195-DE7B-4DEC-9DFA-DCF29A8255E4}"/>
    <cellStyle name="20% - Accent4 3" xfId="164" xr:uid="{00000000-0005-0000-0000-000047000000}"/>
    <cellStyle name="20% - Accent5" xfId="5" builtinId="46" customBuiltin="1"/>
    <cellStyle name="20% - Accent5 2" xfId="54" xr:uid="{00000000-0005-0000-0000-000049000000}"/>
    <cellStyle name="20% - Accent5 2 2" xfId="55" xr:uid="{00000000-0005-0000-0000-00004A000000}"/>
    <cellStyle name="20% - Accent5 2 2 2" xfId="86" xr:uid="{00000000-0005-0000-0000-00004B000000}"/>
    <cellStyle name="20% - Accent5 2 2 2 2" xfId="241" xr:uid="{00000000-0005-0000-0000-00004C000000}"/>
    <cellStyle name="20% - Accent5 2 2 2 2 2" xfId="467" xr:uid="{43FDF2DF-42F1-482D-A7D8-A713BA626144}"/>
    <cellStyle name="20% - Accent5 2 2 2 3" xfId="297" xr:uid="{00000000-0005-0000-0000-00004D000000}"/>
    <cellStyle name="20% - Accent5 2 2 2 3 2" xfId="523" xr:uid="{5A2D7264-5827-4928-8C41-2C89443293DB}"/>
    <cellStyle name="20% - Accent5 2 2 2 4" xfId="142" xr:uid="{00000000-0005-0000-0000-00004E000000}"/>
    <cellStyle name="20% - Accent5 2 2 2 4 2" xfId="409" xr:uid="{82CEC25B-4608-4CBD-ABFF-851F7EB4259B}"/>
    <cellStyle name="20% - Accent5 2 2 2 5" xfId="353" xr:uid="{7D1B1F0D-DC0A-4D79-8290-E320AC3FAAA0}"/>
    <cellStyle name="20% - Accent5 2 2 3" xfId="213" xr:uid="{00000000-0005-0000-0000-00004F000000}"/>
    <cellStyle name="20% - Accent5 2 2 3 2" xfId="439" xr:uid="{83C75BD8-8DC6-48AC-A582-CE152BA51D98}"/>
    <cellStyle name="20% - Accent5 2 2 4" xfId="269" xr:uid="{00000000-0005-0000-0000-000050000000}"/>
    <cellStyle name="20% - Accent5 2 2 4 2" xfId="495" xr:uid="{4B52A21C-54BF-4A87-86AE-185DB23D6345}"/>
    <cellStyle name="20% - Accent5 2 2 5" xfId="114" xr:uid="{00000000-0005-0000-0000-000051000000}"/>
    <cellStyle name="20% - Accent5 2 2 5 2" xfId="381" xr:uid="{6E601B14-AE83-46C9-AF20-6595FE4895AA}"/>
    <cellStyle name="20% - Accent5 2 2 6" xfId="325" xr:uid="{47910D6E-8419-4A89-A05D-2AC60A4274D2}"/>
    <cellStyle name="20% - Accent5 2 3" xfId="85" xr:uid="{00000000-0005-0000-0000-000052000000}"/>
    <cellStyle name="20% - Accent5 2 3 2" xfId="240" xr:uid="{00000000-0005-0000-0000-000053000000}"/>
    <cellStyle name="20% - Accent5 2 3 2 2" xfId="466" xr:uid="{25CFCEDE-C209-4FBD-B682-FBA60A64E0E6}"/>
    <cellStyle name="20% - Accent5 2 3 3" xfId="296" xr:uid="{00000000-0005-0000-0000-000054000000}"/>
    <cellStyle name="20% - Accent5 2 3 3 2" xfId="522" xr:uid="{797E3462-E680-48E7-91EC-8144CE46AC24}"/>
    <cellStyle name="20% - Accent5 2 3 4" xfId="141" xr:uid="{00000000-0005-0000-0000-000055000000}"/>
    <cellStyle name="20% - Accent5 2 3 4 2" xfId="408" xr:uid="{3D50BDE0-E237-48E7-B9CA-F6E964FA79C2}"/>
    <cellStyle name="20% - Accent5 2 3 5" xfId="352" xr:uid="{04C659D0-1FE0-4A7C-B100-4834D8042FEA}"/>
    <cellStyle name="20% - Accent5 2 4" xfId="212" xr:uid="{00000000-0005-0000-0000-000056000000}"/>
    <cellStyle name="20% - Accent5 2 4 2" xfId="438" xr:uid="{25E2E7CC-9441-4D3B-A269-9DD46B2723F1}"/>
    <cellStyle name="20% - Accent5 2 5" xfId="268" xr:uid="{00000000-0005-0000-0000-000057000000}"/>
    <cellStyle name="20% - Accent5 2 5 2" xfId="494" xr:uid="{997E08E4-956E-4B5C-A253-517ED16F2942}"/>
    <cellStyle name="20% - Accent5 2 6" xfId="113" xr:uid="{00000000-0005-0000-0000-000058000000}"/>
    <cellStyle name="20% - Accent5 2 6 2" xfId="380" xr:uid="{4C2E03FB-6CF1-4AEC-A201-F9FEE86BC0E4}"/>
    <cellStyle name="20% - Accent5 2 7" xfId="324" xr:uid="{DF1EAC03-5D30-44AA-89A7-7EB2E256A9F9}"/>
    <cellStyle name="20% - Accent5 3" xfId="165" xr:uid="{00000000-0005-0000-0000-000059000000}"/>
    <cellStyle name="20% - Accent6" xfId="6" builtinId="50" customBuiltin="1"/>
    <cellStyle name="20% - Accent6 2" xfId="56" xr:uid="{00000000-0005-0000-0000-00005B000000}"/>
    <cellStyle name="20% - Accent6 2 2" xfId="57" xr:uid="{00000000-0005-0000-0000-00005C000000}"/>
    <cellStyle name="20% - Accent6 2 2 2" xfId="88" xr:uid="{00000000-0005-0000-0000-00005D000000}"/>
    <cellStyle name="20% - Accent6 2 2 2 2" xfId="243" xr:uid="{00000000-0005-0000-0000-00005E000000}"/>
    <cellStyle name="20% - Accent6 2 2 2 2 2" xfId="469" xr:uid="{851B51F9-6BD3-4E17-A4F6-A57BD29BAA2E}"/>
    <cellStyle name="20% - Accent6 2 2 2 3" xfId="299" xr:uid="{00000000-0005-0000-0000-00005F000000}"/>
    <cellStyle name="20% - Accent6 2 2 2 3 2" xfId="525" xr:uid="{B502D84A-F18A-4975-B385-3AE8F0AACF9F}"/>
    <cellStyle name="20% - Accent6 2 2 2 4" xfId="144" xr:uid="{00000000-0005-0000-0000-000060000000}"/>
    <cellStyle name="20% - Accent6 2 2 2 4 2" xfId="411" xr:uid="{2FB0B36A-6750-4776-AB9B-7932BAAF87CD}"/>
    <cellStyle name="20% - Accent6 2 2 2 5" xfId="355" xr:uid="{4BA963B8-6630-4C5A-A08E-EB1AF78817A9}"/>
    <cellStyle name="20% - Accent6 2 2 3" xfId="215" xr:uid="{00000000-0005-0000-0000-000061000000}"/>
    <cellStyle name="20% - Accent6 2 2 3 2" xfId="441" xr:uid="{3F93AB8D-DDC6-422F-AB5F-EA12A3416F2E}"/>
    <cellStyle name="20% - Accent6 2 2 4" xfId="271" xr:uid="{00000000-0005-0000-0000-000062000000}"/>
    <cellStyle name="20% - Accent6 2 2 4 2" xfId="497" xr:uid="{F0AF57F9-0F66-4698-85A9-2948717D1472}"/>
    <cellStyle name="20% - Accent6 2 2 5" xfId="116" xr:uid="{00000000-0005-0000-0000-000063000000}"/>
    <cellStyle name="20% - Accent6 2 2 5 2" xfId="383" xr:uid="{E2CEE9C6-114E-473A-BA20-522071BD7576}"/>
    <cellStyle name="20% - Accent6 2 2 6" xfId="327" xr:uid="{269CE0D0-F170-4F0C-A3B0-BD79E06ADE62}"/>
    <cellStyle name="20% - Accent6 2 3" xfId="87" xr:uid="{00000000-0005-0000-0000-000064000000}"/>
    <cellStyle name="20% - Accent6 2 3 2" xfId="242" xr:uid="{00000000-0005-0000-0000-000065000000}"/>
    <cellStyle name="20% - Accent6 2 3 2 2" xfId="468" xr:uid="{FC054737-ED55-4D6B-B518-B635EE0CF66E}"/>
    <cellStyle name="20% - Accent6 2 3 3" xfId="298" xr:uid="{00000000-0005-0000-0000-000066000000}"/>
    <cellStyle name="20% - Accent6 2 3 3 2" xfId="524" xr:uid="{8F147811-ECE4-481B-BBA8-41CD3853E722}"/>
    <cellStyle name="20% - Accent6 2 3 4" xfId="143" xr:uid="{00000000-0005-0000-0000-000067000000}"/>
    <cellStyle name="20% - Accent6 2 3 4 2" xfId="410" xr:uid="{5CC7D509-6F4F-4362-AD18-19505C4C8DE5}"/>
    <cellStyle name="20% - Accent6 2 3 5" xfId="354" xr:uid="{BF8B002E-1ECD-4C89-B1D2-4F2C15545CFC}"/>
    <cellStyle name="20% - Accent6 2 4" xfId="214" xr:uid="{00000000-0005-0000-0000-000068000000}"/>
    <cellStyle name="20% - Accent6 2 4 2" xfId="440" xr:uid="{DA5B45A1-7B84-45DC-9D04-01426A362947}"/>
    <cellStyle name="20% - Accent6 2 5" xfId="270" xr:uid="{00000000-0005-0000-0000-000069000000}"/>
    <cellStyle name="20% - Accent6 2 5 2" xfId="496" xr:uid="{638B19F6-A076-4A4A-8067-EADC4A3641D3}"/>
    <cellStyle name="20% - Accent6 2 6" xfId="115" xr:uid="{00000000-0005-0000-0000-00006A000000}"/>
    <cellStyle name="20% - Accent6 2 6 2" xfId="382" xr:uid="{65CC7970-D147-4969-B57A-03C8F14FB782}"/>
    <cellStyle name="20% - Accent6 2 7" xfId="326" xr:uid="{78F5F937-F11A-4B85-8D1A-0B62A0636A87}"/>
    <cellStyle name="20% - Accent6 3" xfId="166" xr:uid="{00000000-0005-0000-0000-00006B000000}"/>
    <cellStyle name="40% - Accent1" xfId="7" builtinId="31" customBuiltin="1"/>
    <cellStyle name="40% - Accent1 2" xfId="58" xr:uid="{00000000-0005-0000-0000-00006D000000}"/>
    <cellStyle name="40% - Accent1 2 2" xfId="59" xr:uid="{00000000-0005-0000-0000-00006E000000}"/>
    <cellStyle name="40% - Accent1 2 2 2" xfId="90" xr:uid="{00000000-0005-0000-0000-00006F000000}"/>
    <cellStyle name="40% - Accent1 2 2 2 2" xfId="245" xr:uid="{00000000-0005-0000-0000-000070000000}"/>
    <cellStyle name="40% - Accent1 2 2 2 2 2" xfId="471" xr:uid="{A69E0B5A-D94C-46F0-80AA-BAE258A80D4D}"/>
    <cellStyle name="40% - Accent1 2 2 2 3" xfId="301" xr:uid="{00000000-0005-0000-0000-000071000000}"/>
    <cellStyle name="40% - Accent1 2 2 2 3 2" xfId="527" xr:uid="{38B8DF61-88CC-4618-B522-D3A0E7366C8F}"/>
    <cellStyle name="40% - Accent1 2 2 2 4" xfId="146" xr:uid="{00000000-0005-0000-0000-000072000000}"/>
    <cellStyle name="40% - Accent1 2 2 2 4 2" xfId="413" xr:uid="{96F24695-19D2-4E26-9DBD-D751979704DA}"/>
    <cellStyle name="40% - Accent1 2 2 2 5" xfId="357" xr:uid="{BDAC0F51-0A23-47BF-86F9-D2F48E9C2CE1}"/>
    <cellStyle name="40% - Accent1 2 2 3" xfId="217" xr:uid="{00000000-0005-0000-0000-000073000000}"/>
    <cellStyle name="40% - Accent1 2 2 3 2" xfId="443" xr:uid="{AB6E50DD-BD8C-4BC4-A5EB-0B7A6247D4E9}"/>
    <cellStyle name="40% - Accent1 2 2 4" xfId="273" xr:uid="{00000000-0005-0000-0000-000074000000}"/>
    <cellStyle name="40% - Accent1 2 2 4 2" xfId="499" xr:uid="{1A497975-A356-4E63-8C48-3BC4992F5DAA}"/>
    <cellStyle name="40% - Accent1 2 2 5" xfId="118" xr:uid="{00000000-0005-0000-0000-000075000000}"/>
    <cellStyle name="40% - Accent1 2 2 5 2" xfId="385" xr:uid="{DC07ED70-0406-40CB-ADBF-FB5405D29068}"/>
    <cellStyle name="40% - Accent1 2 2 6" xfId="329" xr:uid="{028D5E8C-50CB-4793-851A-93AFDF4DC717}"/>
    <cellStyle name="40% - Accent1 2 3" xfId="89" xr:uid="{00000000-0005-0000-0000-000076000000}"/>
    <cellStyle name="40% - Accent1 2 3 2" xfId="244" xr:uid="{00000000-0005-0000-0000-000077000000}"/>
    <cellStyle name="40% - Accent1 2 3 2 2" xfId="470" xr:uid="{B9D0C7D5-1A55-441A-9FCE-6723CE2D7626}"/>
    <cellStyle name="40% - Accent1 2 3 3" xfId="300" xr:uid="{00000000-0005-0000-0000-000078000000}"/>
    <cellStyle name="40% - Accent1 2 3 3 2" xfId="526" xr:uid="{D448FF73-235F-4F69-AABD-F255B0181594}"/>
    <cellStyle name="40% - Accent1 2 3 4" xfId="145" xr:uid="{00000000-0005-0000-0000-000079000000}"/>
    <cellStyle name="40% - Accent1 2 3 4 2" xfId="412" xr:uid="{216B1823-09D2-49A7-B596-970C8DC44D91}"/>
    <cellStyle name="40% - Accent1 2 3 5" xfId="356" xr:uid="{B982FB2A-94BF-4070-8F27-A13BA92E5B3C}"/>
    <cellStyle name="40% - Accent1 2 4" xfId="216" xr:uid="{00000000-0005-0000-0000-00007A000000}"/>
    <cellStyle name="40% - Accent1 2 4 2" xfId="442" xr:uid="{87EB3761-F7F8-4F58-86C4-4CB2FA46AC41}"/>
    <cellStyle name="40% - Accent1 2 5" xfId="272" xr:uid="{00000000-0005-0000-0000-00007B000000}"/>
    <cellStyle name="40% - Accent1 2 5 2" xfId="498" xr:uid="{C056AF7C-7307-48AC-B774-799E26A4FEF9}"/>
    <cellStyle name="40% - Accent1 2 6" xfId="117" xr:uid="{00000000-0005-0000-0000-00007C000000}"/>
    <cellStyle name="40% - Accent1 2 6 2" xfId="384" xr:uid="{CC919E29-E757-4240-B218-F562D84F7E7C}"/>
    <cellStyle name="40% - Accent1 2 7" xfId="328" xr:uid="{AE14B790-98BC-40E6-84AB-7AB5D7F2995A}"/>
    <cellStyle name="40% - Accent1 3" xfId="167" xr:uid="{00000000-0005-0000-0000-00007D000000}"/>
    <cellStyle name="40% - Accent2" xfId="8" builtinId="35" customBuiltin="1"/>
    <cellStyle name="40% - Accent2 2" xfId="60" xr:uid="{00000000-0005-0000-0000-00007F000000}"/>
    <cellStyle name="40% - Accent2 2 2" xfId="61" xr:uid="{00000000-0005-0000-0000-000080000000}"/>
    <cellStyle name="40% - Accent2 2 2 2" xfId="92" xr:uid="{00000000-0005-0000-0000-000081000000}"/>
    <cellStyle name="40% - Accent2 2 2 2 2" xfId="247" xr:uid="{00000000-0005-0000-0000-000082000000}"/>
    <cellStyle name="40% - Accent2 2 2 2 2 2" xfId="473" xr:uid="{632F29D6-2420-40A2-BAA5-43734D88E174}"/>
    <cellStyle name="40% - Accent2 2 2 2 3" xfId="303" xr:uid="{00000000-0005-0000-0000-000083000000}"/>
    <cellStyle name="40% - Accent2 2 2 2 3 2" xfId="529" xr:uid="{44CD172D-EC91-4063-BFDA-2F66F1F57DBB}"/>
    <cellStyle name="40% - Accent2 2 2 2 4" xfId="148" xr:uid="{00000000-0005-0000-0000-000084000000}"/>
    <cellStyle name="40% - Accent2 2 2 2 4 2" xfId="415" xr:uid="{CEF72B61-047E-48D6-87DC-EF637675DA8D}"/>
    <cellStyle name="40% - Accent2 2 2 2 5" xfId="359" xr:uid="{D1974531-39ED-4E6C-BA1F-5A5069C04347}"/>
    <cellStyle name="40% - Accent2 2 2 3" xfId="219" xr:uid="{00000000-0005-0000-0000-000085000000}"/>
    <cellStyle name="40% - Accent2 2 2 3 2" xfId="445" xr:uid="{2BC771C0-37D7-48FE-A856-E63CB084D550}"/>
    <cellStyle name="40% - Accent2 2 2 4" xfId="275" xr:uid="{00000000-0005-0000-0000-000086000000}"/>
    <cellStyle name="40% - Accent2 2 2 4 2" xfId="501" xr:uid="{303FB155-A5BC-44E1-95F1-4E655B4B9E27}"/>
    <cellStyle name="40% - Accent2 2 2 5" xfId="120" xr:uid="{00000000-0005-0000-0000-000087000000}"/>
    <cellStyle name="40% - Accent2 2 2 5 2" xfId="387" xr:uid="{A1C16C54-21DC-4D12-9423-F2F61619CF94}"/>
    <cellStyle name="40% - Accent2 2 2 6" xfId="331" xr:uid="{56C91C1F-F937-47AB-ABDD-5C3CA9B49699}"/>
    <cellStyle name="40% - Accent2 2 3" xfId="91" xr:uid="{00000000-0005-0000-0000-000088000000}"/>
    <cellStyle name="40% - Accent2 2 3 2" xfId="246" xr:uid="{00000000-0005-0000-0000-000089000000}"/>
    <cellStyle name="40% - Accent2 2 3 2 2" xfId="472" xr:uid="{833DAA25-AB7B-45E8-87B9-2046943290D8}"/>
    <cellStyle name="40% - Accent2 2 3 3" xfId="302" xr:uid="{00000000-0005-0000-0000-00008A000000}"/>
    <cellStyle name="40% - Accent2 2 3 3 2" xfId="528" xr:uid="{A9A1C0B5-42DB-4516-AE0B-78CB0EFF545E}"/>
    <cellStyle name="40% - Accent2 2 3 4" xfId="147" xr:uid="{00000000-0005-0000-0000-00008B000000}"/>
    <cellStyle name="40% - Accent2 2 3 4 2" xfId="414" xr:uid="{FA38F856-9E5C-4835-9622-95B668D04DFA}"/>
    <cellStyle name="40% - Accent2 2 3 5" xfId="358" xr:uid="{1203C7F2-741F-48B6-B529-0F0FA4686484}"/>
    <cellStyle name="40% - Accent2 2 4" xfId="218" xr:uid="{00000000-0005-0000-0000-00008C000000}"/>
    <cellStyle name="40% - Accent2 2 4 2" xfId="444" xr:uid="{A86C926B-2BD9-4F99-9D7C-C510DBD3DB6E}"/>
    <cellStyle name="40% - Accent2 2 5" xfId="274" xr:uid="{00000000-0005-0000-0000-00008D000000}"/>
    <cellStyle name="40% - Accent2 2 5 2" xfId="500" xr:uid="{2E718A13-C89D-48E7-9AEB-8CBC01E17BE1}"/>
    <cellStyle name="40% - Accent2 2 6" xfId="119" xr:uid="{00000000-0005-0000-0000-00008E000000}"/>
    <cellStyle name="40% - Accent2 2 6 2" xfId="386" xr:uid="{36A4286B-5B16-44F6-9705-37CAB3A1F750}"/>
    <cellStyle name="40% - Accent2 2 7" xfId="330" xr:uid="{B757DBED-245A-4B8D-AA9A-81D12EF326AC}"/>
    <cellStyle name="40% - Accent2 3" xfId="168" xr:uid="{00000000-0005-0000-0000-00008F000000}"/>
    <cellStyle name="40% - Accent3" xfId="9" builtinId="39" customBuiltin="1"/>
    <cellStyle name="40% - Accent3 2" xfId="62" xr:uid="{00000000-0005-0000-0000-000091000000}"/>
    <cellStyle name="40% - Accent3 2 2" xfId="63" xr:uid="{00000000-0005-0000-0000-000092000000}"/>
    <cellStyle name="40% - Accent3 2 2 2" xfId="94" xr:uid="{00000000-0005-0000-0000-000093000000}"/>
    <cellStyle name="40% - Accent3 2 2 2 2" xfId="249" xr:uid="{00000000-0005-0000-0000-000094000000}"/>
    <cellStyle name="40% - Accent3 2 2 2 2 2" xfId="475" xr:uid="{E2CFD7E8-CC48-4415-A0FB-243384E3D7BD}"/>
    <cellStyle name="40% - Accent3 2 2 2 3" xfId="305" xr:uid="{00000000-0005-0000-0000-000095000000}"/>
    <cellStyle name="40% - Accent3 2 2 2 3 2" xfId="531" xr:uid="{499116C0-63DA-4E90-80D8-A4AD0F79A7A1}"/>
    <cellStyle name="40% - Accent3 2 2 2 4" xfId="150" xr:uid="{00000000-0005-0000-0000-000096000000}"/>
    <cellStyle name="40% - Accent3 2 2 2 4 2" xfId="417" xr:uid="{7D8B9B41-DA02-4142-A545-68D9B984E80F}"/>
    <cellStyle name="40% - Accent3 2 2 2 5" xfId="361" xr:uid="{1A330230-4851-4C4E-9447-1C0DDFBA87A1}"/>
    <cellStyle name="40% - Accent3 2 2 3" xfId="221" xr:uid="{00000000-0005-0000-0000-000097000000}"/>
    <cellStyle name="40% - Accent3 2 2 3 2" xfId="447" xr:uid="{8EF0D10E-EA7D-46C1-989B-B9B49A1E6476}"/>
    <cellStyle name="40% - Accent3 2 2 4" xfId="277" xr:uid="{00000000-0005-0000-0000-000098000000}"/>
    <cellStyle name="40% - Accent3 2 2 4 2" xfId="503" xr:uid="{A8696747-381D-4D45-9D7A-4FBE52022754}"/>
    <cellStyle name="40% - Accent3 2 2 5" xfId="122" xr:uid="{00000000-0005-0000-0000-000099000000}"/>
    <cellStyle name="40% - Accent3 2 2 5 2" xfId="389" xr:uid="{3C6E373C-EA7C-4A95-9495-2B6BED63E5D0}"/>
    <cellStyle name="40% - Accent3 2 2 6" xfId="333" xr:uid="{7B7CB823-5093-4EBD-B447-5DE6D7CC2F2E}"/>
    <cellStyle name="40% - Accent3 2 3" xfId="93" xr:uid="{00000000-0005-0000-0000-00009A000000}"/>
    <cellStyle name="40% - Accent3 2 3 2" xfId="248" xr:uid="{00000000-0005-0000-0000-00009B000000}"/>
    <cellStyle name="40% - Accent3 2 3 2 2" xfId="474" xr:uid="{7BF457C6-213C-4416-BA2B-C5EEFCEB485C}"/>
    <cellStyle name="40% - Accent3 2 3 3" xfId="304" xr:uid="{00000000-0005-0000-0000-00009C000000}"/>
    <cellStyle name="40% - Accent3 2 3 3 2" xfId="530" xr:uid="{BF0149C2-2314-48A8-ACD1-1823BEF6BE6F}"/>
    <cellStyle name="40% - Accent3 2 3 4" xfId="149" xr:uid="{00000000-0005-0000-0000-00009D000000}"/>
    <cellStyle name="40% - Accent3 2 3 4 2" xfId="416" xr:uid="{8B3C77CD-F43A-4C5B-9918-6EF803A4D135}"/>
    <cellStyle name="40% - Accent3 2 3 5" xfId="360" xr:uid="{ECEA709D-5622-4806-8B36-0571D2751CF7}"/>
    <cellStyle name="40% - Accent3 2 4" xfId="220" xr:uid="{00000000-0005-0000-0000-00009E000000}"/>
    <cellStyle name="40% - Accent3 2 4 2" xfId="446" xr:uid="{9C4BDBE1-4FB9-401E-8724-8E401E59041F}"/>
    <cellStyle name="40% - Accent3 2 5" xfId="276" xr:uid="{00000000-0005-0000-0000-00009F000000}"/>
    <cellStyle name="40% - Accent3 2 5 2" xfId="502" xr:uid="{4551070C-069B-496A-B4B0-719D249A73A8}"/>
    <cellStyle name="40% - Accent3 2 6" xfId="121" xr:uid="{00000000-0005-0000-0000-0000A0000000}"/>
    <cellStyle name="40% - Accent3 2 6 2" xfId="388" xr:uid="{B55C2B19-20DA-475A-8896-DBB046C897F1}"/>
    <cellStyle name="40% - Accent3 2 7" xfId="332" xr:uid="{1EC0EEE0-C7E7-4E34-838F-05E8B748E9DC}"/>
    <cellStyle name="40% - Accent3 3" xfId="169" xr:uid="{00000000-0005-0000-0000-0000A1000000}"/>
    <cellStyle name="40% - Accent4" xfId="10" builtinId="43" customBuiltin="1"/>
    <cellStyle name="40% - Accent4 2" xfId="64" xr:uid="{00000000-0005-0000-0000-0000A3000000}"/>
    <cellStyle name="40% - Accent4 2 2" xfId="65" xr:uid="{00000000-0005-0000-0000-0000A4000000}"/>
    <cellStyle name="40% - Accent4 2 2 2" xfId="96" xr:uid="{00000000-0005-0000-0000-0000A5000000}"/>
    <cellStyle name="40% - Accent4 2 2 2 2" xfId="251" xr:uid="{00000000-0005-0000-0000-0000A6000000}"/>
    <cellStyle name="40% - Accent4 2 2 2 2 2" xfId="477" xr:uid="{9B5CBA28-5C99-4054-B78D-5F96144E20DD}"/>
    <cellStyle name="40% - Accent4 2 2 2 3" xfId="307" xr:uid="{00000000-0005-0000-0000-0000A7000000}"/>
    <cellStyle name="40% - Accent4 2 2 2 3 2" xfId="533" xr:uid="{0E931369-4E4B-4850-8F2C-0A36D94DD78E}"/>
    <cellStyle name="40% - Accent4 2 2 2 4" xfId="152" xr:uid="{00000000-0005-0000-0000-0000A8000000}"/>
    <cellStyle name="40% - Accent4 2 2 2 4 2" xfId="419" xr:uid="{FA026E67-47F6-448B-9886-1C98AC1F0515}"/>
    <cellStyle name="40% - Accent4 2 2 2 5" xfId="363" xr:uid="{744EDA2D-67C6-48EE-A4F3-A32A3EF9F61B}"/>
    <cellStyle name="40% - Accent4 2 2 3" xfId="223" xr:uid="{00000000-0005-0000-0000-0000A9000000}"/>
    <cellStyle name="40% - Accent4 2 2 3 2" xfId="449" xr:uid="{A27434F2-2172-4441-AAC3-57B14659F0E2}"/>
    <cellStyle name="40% - Accent4 2 2 4" xfId="279" xr:uid="{00000000-0005-0000-0000-0000AA000000}"/>
    <cellStyle name="40% - Accent4 2 2 4 2" xfId="505" xr:uid="{697DCDA2-C591-44AB-B76A-E4891AD2FA8C}"/>
    <cellStyle name="40% - Accent4 2 2 5" xfId="124" xr:uid="{00000000-0005-0000-0000-0000AB000000}"/>
    <cellStyle name="40% - Accent4 2 2 5 2" xfId="391" xr:uid="{FE6706B9-70A4-49EC-9E23-7479F6B4FD81}"/>
    <cellStyle name="40% - Accent4 2 2 6" xfId="335" xr:uid="{AF920F57-E20C-4AA1-8520-42CD150F35B4}"/>
    <cellStyle name="40% - Accent4 2 3" xfId="95" xr:uid="{00000000-0005-0000-0000-0000AC000000}"/>
    <cellStyle name="40% - Accent4 2 3 2" xfId="250" xr:uid="{00000000-0005-0000-0000-0000AD000000}"/>
    <cellStyle name="40% - Accent4 2 3 2 2" xfId="476" xr:uid="{80260F33-C49E-40F1-B23D-C3F2B2901289}"/>
    <cellStyle name="40% - Accent4 2 3 3" xfId="306" xr:uid="{00000000-0005-0000-0000-0000AE000000}"/>
    <cellStyle name="40% - Accent4 2 3 3 2" xfId="532" xr:uid="{5130948B-80F8-4A63-BC67-4155300E41A4}"/>
    <cellStyle name="40% - Accent4 2 3 4" xfId="151" xr:uid="{00000000-0005-0000-0000-0000AF000000}"/>
    <cellStyle name="40% - Accent4 2 3 4 2" xfId="418" xr:uid="{951BBA4A-25BC-4453-BBF6-138AFBCE6E34}"/>
    <cellStyle name="40% - Accent4 2 3 5" xfId="362" xr:uid="{5866DBB6-91CF-43CD-BBF0-6017EEC3F1DA}"/>
    <cellStyle name="40% - Accent4 2 4" xfId="222" xr:uid="{00000000-0005-0000-0000-0000B0000000}"/>
    <cellStyle name="40% - Accent4 2 4 2" xfId="448" xr:uid="{AFFBF1A4-2955-4935-85FD-12791BF41152}"/>
    <cellStyle name="40% - Accent4 2 5" xfId="278" xr:uid="{00000000-0005-0000-0000-0000B1000000}"/>
    <cellStyle name="40% - Accent4 2 5 2" xfId="504" xr:uid="{A2579F4C-B8A6-49F5-8AC5-BBEC1AB24EFB}"/>
    <cellStyle name="40% - Accent4 2 6" xfId="123" xr:uid="{00000000-0005-0000-0000-0000B2000000}"/>
    <cellStyle name="40% - Accent4 2 6 2" xfId="390" xr:uid="{A00FDF1F-2A05-4991-BA3F-AF64257CA2E4}"/>
    <cellStyle name="40% - Accent4 2 7" xfId="334" xr:uid="{084BFC34-9480-451D-8C33-A35B7B6D3E99}"/>
    <cellStyle name="40% - Accent4 3" xfId="170" xr:uid="{00000000-0005-0000-0000-0000B3000000}"/>
    <cellStyle name="40% - Accent5" xfId="11" builtinId="47" customBuiltin="1"/>
    <cellStyle name="40% - Accent5 2" xfId="66" xr:uid="{00000000-0005-0000-0000-0000B5000000}"/>
    <cellStyle name="40% - Accent5 2 2" xfId="67" xr:uid="{00000000-0005-0000-0000-0000B6000000}"/>
    <cellStyle name="40% - Accent5 2 2 2" xfId="98" xr:uid="{00000000-0005-0000-0000-0000B7000000}"/>
    <cellStyle name="40% - Accent5 2 2 2 2" xfId="253" xr:uid="{00000000-0005-0000-0000-0000B8000000}"/>
    <cellStyle name="40% - Accent5 2 2 2 2 2" xfId="479" xr:uid="{02AB82F1-F7C6-4B64-B77A-C27CB1158782}"/>
    <cellStyle name="40% - Accent5 2 2 2 3" xfId="309" xr:uid="{00000000-0005-0000-0000-0000B9000000}"/>
    <cellStyle name="40% - Accent5 2 2 2 3 2" xfId="535" xr:uid="{69E10C9F-7F69-4F43-8798-14128B50B978}"/>
    <cellStyle name="40% - Accent5 2 2 2 4" xfId="154" xr:uid="{00000000-0005-0000-0000-0000BA000000}"/>
    <cellStyle name="40% - Accent5 2 2 2 4 2" xfId="421" xr:uid="{F943F051-FE9A-46C0-981E-064324163651}"/>
    <cellStyle name="40% - Accent5 2 2 2 5" xfId="365" xr:uid="{5E830E50-F872-485D-BDA0-B75D90D8FEC2}"/>
    <cellStyle name="40% - Accent5 2 2 3" xfId="225" xr:uid="{00000000-0005-0000-0000-0000BB000000}"/>
    <cellStyle name="40% - Accent5 2 2 3 2" xfId="451" xr:uid="{AF18C21D-DAB5-45F6-A90F-6582AEFA33CA}"/>
    <cellStyle name="40% - Accent5 2 2 4" xfId="281" xr:uid="{00000000-0005-0000-0000-0000BC000000}"/>
    <cellStyle name="40% - Accent5 2 2 4 2" xfId="507" xr:uid="{DE93C072-F2FF-4620-B024-F4E86715366F}"/>
    <cellStyle name="40% - Accent5 2 2 5" xfId="126" xr:uid="{00000000-0005-0000-0000-0000BD000000}"/>
    <cellStyle name="40% - Accent5 2 2 5 2" xfId="393" xr:uid="{B4585F17-670B-4BE7-86F7-8D387644758A}"/>
    <cellStyle name="40% - Accent5 2 2 6" xfId="337" xr:uid="{C9FE5941-5B47-46AD-8CD9-E2166101CC46}"/>
    <cellStyle name="40% - Accent5 2 3" xfId="97" xr:uid="{00000000-0005-0000-0000-0000BE000000}"/>
    <cellStyle name="40% - Accent5 2 3 2" xfId="252" xr:uid="{00000000-0005-0000-0000-0000BF000000}"/>
    <cellStyle name="40% - Accent5 2 3 2 2" xfId="478" xr:uid="{6D5AD727-B875-4EF8-835A-7CD949DD3D0E}"/>
    <cellStyle name="40% - Accent5 2 3 3" xfId="308" xr:uid="{00000000-0005-0000-0000-0000C0000000}"/>
    <cellStyle name="40% - Accent5 2 3 3 2" xfId="534" xr:uid="{BB8235A1-F5FB-4F14-B338-BF62A386BD66}"/>
    <cellStyle name="40% - Accent5 2 3 4" xfId="153" xr:uid="{00000000-0005-0000-0000-0000C1000000}"/>
    <cellStyle name="40% - Accent5 2 3 4 2" xfId="420" xr:uid="{8B92608F-411C-4BFB-A593-4FE1DBF0FB83}"/>
    <cellStyle name="40% - Accent5 2 3 5" xfId="364" xr:uid="{FF54F3AB-9015-4232-91A5-A17881C6ED66}"/>
    <cellStyle name="40% - Accent5 2 4" xfId="224" xr:uid="{00000000-0005-0000-0000-0000C2000000}"/>
    <cellStyle name="40% - Accent5 2 4 2" xfId="450" xr:uid="{956AE98F-637B-4445-B581-199687939BEF}"/>
    <cellStyle name="40% - Accent5 2 5" xfId="280" xr:uid="{00000000-0005-0000-0000-0000C3000000}"/>
    <cellStyle name="40% - Accent5 2 5 2" xfId="506" xr:uid="{437EF7F8-9A9E-438B-9F94-C476D52882F3}"/>
    <cellStyle name="40% - Accent5 2 6" xfId="125" xr:uid="{00000000-0005-0000-0000-0000C4000000}"/>
    <cellStyle name="40% - Accent5 2 6 2" xfId="392" xr:uid="{8A099AC4-9CE7-4170-8750-FDC61D9897B2}"/>
    <cellStyle name="40% - Accent5 2 7" xfId="336" xr:uid="{62BB041C-A7B3-4411-8F4A-A9BD3BD90DCD}"/>
    <cellStyle name="40% - Accent5 3" xfId="171" xr:uid="{00000000-0005-0000-0000-0000C5000000}"/>
    <cellStyle name="40% - Accent6" xfId="12" builtinId="51" customBuiltin="1"/>
    <cellStyle name="40% - Accent6 2" xfId="68" xr:uid="{00000000-0005-0000-0000-0000C7000000}"/>
    <cellStyle name="40% - Accent6 2 2" xfId="69" xr:uid="{00000000-0005-0000-0000-0000C8000000}"/>
    <cellStyle name="40% - Accent6 2 2 2" xfId="100" xr:uid="{00000000-0005-0000-0000-0000C9000000}"/>
    <cellStyle name="40% - Accent6 2 2 2 2" xfId="255" xr:uid="{00000000-0005-0000-0000-0000CA000000}"/>
    <cellStyle name="40% - Accent6 2 2 2 2 2" xfId="481" xr:uid="{A07AEA54-FD56-4091-8A81-48C26BC6CDEA}"/>
    <cellStyle name="40% - Accent6 2 2 2 3" xfId="311" xr:uid="{00000000-0005-0000-0000-0000CB000000}"/>
    <cellStyle name="40% - Accent6 2 2 2 3 2" xfId="537" xr:uid="{33AE1BFA-BA08-47E6-8F67-B783F805FA30}"/>
    <cellStyle name="40% - Accent6 2 2 2 4" xfId="156" xr:uid="{00000000-0005-0000-0000-0000CC000000}"/>
    <cellStyle name="40% - Accent6 2 2 2 4 2" xfId="423" xr:uid="{DCEB5BC6-66D8-4C7D-A5B9-BB065442C87F}"/>
    <cellStyle name="40% - Accent6 2 2 2 5" xfId="367" xr:uid="{CE6B567C-0950-41AF-876C-E8D37ACA5A17}"/>
    <cellStyle name="40% - Accent6 2 2 3" xfId="227" xr:uid="{00000000-0005-0000-0000-0000CD000000}"/>
    <cellStyle name="40% - Accent6 2 2 3 2" xfId="453" xr:uid="{B9FCECCF-DAA3-46DA-BFAF-09E7AB60FBDF}"/>
    <cellStyle name="40% - Accent6 2 2 4" xfId="283" xr:uid="{00000000-0005-0000-0000-0000CE000000}"/>
    <cellStyle name="40% - Accent6 2 2 4 2" xfId="509" xr:uid="{6154BC63-7B86-4603-86E2-6920156DADCB}"/>
    <cellStyle name="40% - Accent6 2 2 5" xfId="128" xr:uid="{00000000-0005-0000-0000-0000CF000000}"/>
    <cellStyle name="40% - Accent6 2 2 5 2" xfId="395" xr:uid="{1572E770-EBDB-457A-B1C1-F501BC0FA08A}"/>
    <cellStyle name="40% - Accent6 2 2 6" xfId="339" xr:uid="{35AC332F-2E9C-4E1B-BDFC-59560B8F90AB}"/>
    <cellStyle name="40% - Accent6 2 3" xfId="99" xr:uid="{00000000-0005-0000-0000-0000D0000000}"/>
    <cellStyle name="40% - Accent6 2 3 2" xfId="254" xr:uid="{00000000-0005-0000-0000-0000D1000000}"/>
    <cellStyle name="40% - Accent6 2 3 2 2" xfId="480" xr:uid="{DC3DE1FF-0B2A-410C-B256-350C262C0391}"/>
    <cellStyle name="40% - Accent6 2 3 3" xfId="310" xr:uid="{00000000-0005-0000-0000-0000D2000000}"/>
    <cellStyle name="40% - Accent6 2 3 3 2" xfId="536" xr:uid="{20DEC210-7DF8-4CD6-93D5-4BB4C6BCB4DC}"/>
    <cellStyle name="40% - Accent6 2 3 4" xfId="155" xr:uid="{00000000-0005-0000-0000-0000D3000000}"/>
    <cellStyle name="40% - Accent6 2 3 4 2" xfId="422" xr:uid="{1CEED7B9-3AF2-4A38-AED6-1192629775F4}"/>
    <cellStyle name="40% - Accent6 2 3 5" xfId="366" xr:uid="{7175FA38-229D-4AC9-9473-E0933991AFF9}"/>
    <cellStyle name="40% - Accent6 2 4" xfId="226" xr:uid="{00000000-0005-0000-0000-0000D4000000}"/>
    <cellStyle name="40% - Accent6 2 4 2" xfId="452" xr:uid="{AFC2D7BC-3DF5-475D-AFAA-76F4072F2C4D}"/>
    <cellStyle name="40% - Accent6 2 5" xfId="282" xr:uid="{00000000-0005-0000-0000-0000D5000000}"/>
    <cellStyle name="40% - Accent6 2 5 2" xfId="508" xr:uid="{8AFECFDC-354D-4886-AB9B-F2CB6594458B}"/>
    <cellStyle name="40% - Accent6 2 6" xfId="127" xr:uid="{00000000-0005-0000-0000-0000D6000000}"/>
    <cellStyle name="40% - Accent6 2 6 2" xfId="394" xr:uid="{445DD2B3-3905-4D35-8105-370FA5A410CE}"/>
    <cellStyle name="40% - Accent6 2 7" xfId="338" xr:uid="{EF020EC6-888D-43DC-9B8B-F47922D9AEE7}"/>
    <cellStyle name="40% - Accent6 3" xfId="172" xr:uid="{00000000-0005-0000-0000-0000D7000000}"/>
    <cellStyle name="60% - Accent1" xfId="13" builtinId="32" customBuiltin="1"/>
    <cellStyle name="60% - Accent1 2" xfId="173" xr:uid="{00000000-0005-0000-0000-0000D9000000}"/>
    <cellStyle name="60% - Accent2" xfId="14" builtinId="36" customBuiltin="1"/>
    <cellStyle name="60% - Accent2 2" xfId="174" xr:uid="{00000000-0005-0000-0000-0000DB000000}"/>
    <cellStyle name="60% - Accent3" xfId="15" builtinId="40" customBuiltin="1"/>
    <cellStyle name="60% - Accent3 2" xfId="175" xr:uid="{00000000-0005-0000-0000-0000DD000000}"/>
    <cellStyle name="60% - Accent4" xfId="16" builtinId="44" customBuiltin="1"/>
    <cellStyle name="60% - Accent4 2" xfId="176" xr:uid="{00000000-0005-0000-0000-0000DF000000}"/>
    <cellStyle name="60% - Accent5" xfId="17" builtinId="48" customBuiltin="1"/>
    <cellStyle name="60% - Accent5 2" xfId="177" xr:uid="{00000000-0005-0000-0000-0000E1000000}"/>
    <cellStyle name="60% - Accent6" xfId="18" builtinId="52" customBuiltin="1"/>
    <cellStyle name="60% - Accent6 2" xfId="178" xr:uid="{00000000-0005-0000-0000-0000E3000000}"/>
    <cellStyle name="Accent1" xfId="19" builtinId="29" customBuiltin="1"/>
    <cellStyle name="Accent1 2" xfId="179" xr:uid="{00000000-0005-0000-0000-0000E5000000}"/>
    <cellStyle name="Accent2" xfId="20" builtinId="33" customBuiltin="1"/>
    <cellStyle name="Accent2 2" xfId="180" xr:uid="{00000000-0005-0000-0000-0000E7000000}"/>
    <cellStyle name="Accent3" xfId="21" builtinId="37" customBuiltin="1"/>
    <cellStyle name="Accent3 2" xfId="181" xr:uid="{00000000-0005-0000-0000-0000E9000000}"/>
    <cellStyle name="Accent4" xfId="22" builtinId="41" customBuiltin="1"/>
    <cellStyle name="Accent4 2" xfId="182" xr:uid="{00000000-0005-0000-0000-0000EB000000}"/>
    <cellStyle name="Accent5" xfId="23" builtinId="45" customBuiltin="1"/>
    <cellStyle name="Accent5 2" xfId="183" xr:uid="{00000000-0005-0000-0000-0000ED000000}"/>
    <cellStyle name="Accent6" xfId="24" builtinId="49" customBuiltin="1"/>
    <cellStyle name="Accent6 2" xfId="184" xr:uid="{00000000-0005-0000-0000-0000EF000000}"/>
    <cellStyle name="Bad" xfId="25" builtinId="27" customBuiltin="1"/>
    <cellStyle name="Bad 2" xfId="185" xr:uid="{00000000-0005-0000-0000-0000F1000000}"/>
    <cellStyle name="Calculation" xfId="26" builtinId="22" customBuiltin="1"/>
    <cellStyle name="Calculation 2" xfId="186" xr:uid="{00000000-0005-0000-0000-0000F3000000}"/>
    <cellStyle name="Check Cell" xfId="27" builtinId="23" customBuiltin="1"/>
    <cellStyle name="Check Cell 2" xfId="187" xr:uid="{00000000-0005-0000-0000-0000F5000000}"/>
    <cellStyle name="Explanatory Text" xfId="28" builtinId="53" customBuiltin="1"/>
    <cellStyle name="Explanatory Text 2" xfId="188" xr:uid="{00000000-0005-0000-0000-0000F7000000}"/>
    <cellStyle name="Good" xfId="29" builtinId="26" customBuiltin="1"/>
    <cellStyle name="Good 2" xfId="189" xr:uid="{00000000-0005-0000-0000-0000F9000000}"/>
    <cellStyle name="Heading 1" xfId="30" builtinId="16" customBuiltin="1"/>
    <cellStyle name="Heading 1 2" xfId="73" xr:uid="{00000000-0005-0000-0000-0000FB000000}"/>
    <cellStyle name="Heading 1 3" xfId="190" xr:uid="{00000000-0005-0000-0000-0000FC000000}"/>
    <cellStyle name="Heading 2" xfId="31" builtinId="17" customBuiltin="1"/>
    <cellStyle name="Heading 2 2" xfId="74" xr:uid="{00000000-0005-0000-0000-0000FE000000}"/>
    <cellStyle name="Heading 2 3" xfId="191" xr:uid="{00000000-0005-0000-0000-0000FF000000}"/>
    <cellStyle name="Heading 3" xfId="32" builtinId="18" customBuiltin="1"/>
    <cellStyle name="Heading 3 2" xfId="192" xr:uid="{00000000-0005-0000-0000-000001010000}"/>
    <cellStyle name="Heading 4" xfId="33" builtinId="19" customBuiltin="1"/>
    <cellStyle name="Heading 4 2" xfId="193" xr:uid="{00000000-0005-0000-0000-000003010000}"/>
    <cellStyle name="Input" xfId="34" builtinId="20" customBuiltin="1"/>
    <cellStyle name="Input 2" xfId="194" xr:uid="{00000000-0005-0000-0000-000005010000}"/>
    <cellStyle name="Linked Cell" xfId="35" builtinId="24" customBuiltin="1"/>
    <cellStyle name="Linked Cell 2" xfId="195" xr:uid="{00000000-0005-0000-0000-000007010000}"/>
    <cellStyle name="Neutral" xfId="36" builtinId="28" customBuiltin="1"/>
    <cellStyle name="Neutral 2" xfId="196" xr:uid="{00000000-0005-0000-0000-000009010000}"/>
    <cellStyle name="Normal" xfId="0" builtinId="0"/>
    <cellStyle name="Normal 2" xfId="42" xr:uid="{00000000-0005-0000-0000-00000B010000}"/>
    <cellStyle name="Normal 2 2" xfId="43" xr:uid="{00000000-0005-0000-0000-00000C010000}"/>
    <cellStyle name="Normal 2 3" xfId="75" xr:uid="{00000000-0005-0000-0000-00000D010000}"/>
    <cellStyle name="Normal 2 3 2" xfId="230" xr:uid="{00000000-0005-0000-0000-00000E010000}"/>
    <cellStyle name="Normal 2 3 2 2" xfId="456" xr:uid="{6B3C30B6-FA57-4860-8CCC-31BA05E41AB6}"/>
    <cellStyle name="Normal 2 3 3" xfId="286" xr:uid="{00000000-0005-0000-0000-00000F010000}"/>
    <cellStyle name="Normal 2 3 3 2" xfId="512" xr:uid="{1AF1D7A8-55DB-4993-92D8-CA94DCFE50F6}"/>
    <cellStyle name="Normal 2 3 4" xfId="131" xr:uid="{00000000-0005-0000-0000-000010010000}"/>
    <cellStyle name="Normal 2 3 4 2" xfId="398" xr:uid="{728C0255-059F-42C9-BD29-271078FF2EC1}"/>
    <cellStyle name="Normal 2 3 5" xfId="342" xr:uid="{E6F9D9F5-E66F-4BC7-8E0C-97A1FFAA4CAB}"/>
    <cellStyle name="Normal 2 4" xfId="202" xr:uid="{00000000-0005-0000-0000-000011010000}"/>
    <cellStyle name="Normal 2 4 2" xfId="428" xr:uid="{51D2B8B9-0FB8-45BE-BF76-28447A73212C}"/>
    <cellStyle name="Normal 2 5" xfId="258" xr:uid="{00000000-0005-0000-0000-000012010000}"/>
    <cellStyle name="Normal 2 5 2" xfId="484" xr:uid="{873C4DD4-5D13-42E1-8892-07DD9A3E2C1E}"/>
    <cellStyle name="Normal 2 6" xfId="103" xr:uid="{00000000-0005-0000-0000-000013010000}"/>
    <cellStyle name="Normal 2 6 2" xfId="370" xr:uid="{A9A38AE1-1CE3-4AF9-813D-135567C9260B}"/>
    <cellStyle name="Normal 2 7" xfId="314" xr:uid="{EE3F6F12-87FF-4ED8-8DC2-D793D7A28E74}"/>
    <cellStyle name="Normal 3" xfId="70" xr:uid="{00000000-0005-0000-0000-000014010000}"/>
    <cellStyle name="Normal 4" xfId="45" xr:uid="{00000000-0005-0000-0000-000015010000}"/>
    <cellStyle name="Normal 5" xfId="44" xr:uid="{00000000-0005-0000-0000-000016010000}"/>
    <cellStyle name="Normal 5 2" xfId="76" xr:uid="{00000000-0005-0000-0000-000017010000}"/>
    <cellStyle name="Normal 5 2 2" xfId="231" xr:uid="{00000000-0005-0000-0000-000018010000}"/>
    <cellStyle name="Normal 5 2 2 2" xfId="457" xr:uid="{B72EFD17-F128-4E47-A804-E5157AA1DD18}"/>
    <cellStyle name="Normal 5 2 3" xfId="287" xr:uid="{00000000-0005-0000-0000-000019010000}"/>
    <cellStyle name="Normal 5 2 3 2" xfId="513" xr:uid="{F086FE3D-0C0D-48DA-BBAA-1002C3A5F130}"/>
    <cellStyle name="Normal 5 2 4" xfId="132" xr:uid="{00000000-0005-0000-0000-00001A010000}"/>
    <cellStyle name="Normal 5 2 4 2" xfId="399" xr:uid="{82D1D120-A535-4FDE-8602-10EE29B53BA6}"/>
    <cellStyle name="Normal 5 2 5" xfId="343" xr:uid="{F0A9B7F6-C58B-43A5-AF88-FF1A2DBC107E}"/>
    <cellStyle name="Normal 5 3" xfId="203" xr:uid="{00000000-0005-0000-0000-00001B010000}"/>
    <cellStyle name="Normal 5 3 2" xfId="429" xr:uid="{3A9C3C61-4463-4C5E-907C-8034E02B47C3}"/>
    <cellStyle name="Normal 5 4" xfId="259" xr:uid="{00000000-0005-0000-0000-00001C010000}"/>
    <cellStyle name="Normal 5 4 2" xfId="485" xr:uid="{788FD109-9B2C-43A3-AD9B-919BC83E1D95}"/>
    <cellStyle name="Normal 5 5" xfId="104" xr:uid="{00000000-0005-0000-0000-00001D010000}"/>
    <cellStyle name="Normal 5 5 2" xfId="371" xr:uid="{E68FB9D2-9445-46A8-B0C1-B816CEF448E7}"/>
    <cellStyle name="Normal 5 6" xfId="315" xr:uid="{7EDEBD7C-9062-47CF-A8C8-EF34C335EE45}"/>
    <cellStyle name="Normal 6" xfId="160" xr:uid="{00000000-0005-0000-0000-00001E010000}"/>
    <cellStyle name="Normal 6 2" xfId="427" xr:uid="{84E2FF75-4B76-4C85-B35C-AB2085D228D1}"/>
    <cellStyle name="Normal 7" xfId="159" xr:uid="{00000000-0005-0000-0000-00001F010000}"/>
    <cellStyle name="Normal 7 2" xfId="426" xr:uid="{7C898823-32CF-40F9-95D1-0C407D38257B}"/>
    <cellStyle name="Note" xfId="37" builtinId="10" customBuiltin="1"/>
    <cellStyle name="Note 2" xfId="71" xr:uid="{00000000-0005-0000-0000-000021010000}"/>
    <cellStyle name="Note 2 2" xfId="72" xr:uid="{00000000-0005-0000-0000-000022010000}"/>
    <cellStyle name="Note 2 2 2" xfId="102" xr:uid="{00000000-0005-0000-0000-000023010000}"/>
    <cellStyle name="Note 2 2 2 2" xfId="257" xr:uid="{00000000-0005-0000-0000-000024010000}"/>
    <cellStyle name="Note 2 2 2 2 2" xfId="483" xr:uid="{5B281C8C-1BB9-4B61-9092-3A730E7A4271}"/>
    <cellStyle name="Note 2 2 2 3" xfId="313" xr:uid="{00000000-0005-0000-0000-000025010000}"/>
    <cellStyle name="Note 2 2 2 3 2" xfId="539" xr:uid="{0547A7E6-7579-406F-A775-805BA6120875}"/>
    <cellStyle name="Note 2 2 2 4" xfId="158" xr:uid="{00000000-0005-0000-0000-000026010000}"/>
    <cellStyle name="Note 2 2 2 4 2" xfId="425" xr:uid="{5BBA2ED5-5782-4313-BDF2-02A0BA4E5CC7}"/>
    <cellStyle name="Note 2 2 2 5" xfId="369" xr:uid="{3E605C6A-3E81-484C-B9BA-439DA0DF82B3}"/>
    <cellStyle name="Note 2 2 3" xfId="229" xr:uid="{00000000-0005-0000-0000-000027010000}"/>
    <cellStyle name="Note 2 2 3 2" xfId="455" xr:uid="{B5CDBDE4-DC6B-4FF6-B67A-29F9E5EC5F0B}"/>
    <cellStyle name="Note 2 2 4" xfId="285" xr:uid="{00000000-0005-0000-0000-000028010000}"/>
    <cellStyle name="Note 2 2 4 2" xfId="511" xr:uid="{5EB2E92B-C6A1-49A1-BDEB-E596250C42B8}"/>
    <cellStyle name="Note 2 2 5" xfId="130" xr:uid="{00000000-0005-0000-0000-000029010000}"/>
    <cellStyle name="Note 2 2 5 2" xfId="397" xr:uid="{890EA000-E4C6-42A0-B1A9-D0BF9411595C}"/>
    <cellStyle name="Note 2 2 6" xfId="341" xr:uid="{13C70ABB-D8B9-49DB-AF7B-FB3429653AD6}"/>
    <cellStyle name="Note 2 3" xfId="101" xr:uid="{00000000-0005-0000-0000-00002A010000}"/>
    <cellStyle name="Note 2 3 2" xfId="256" xr:uid="{00000000-0005-0000-0000-00002B010000}"/>
    <cellStyle name="Note 2 3 2 2" xfId="482" xr:uid="{B0EA0F4C-80BB-4DBF-8E0A-E29134E8E934}"/>
    <cellStyle name="Note 2 3 3" xfId="312" xr:uid="{00000000-0005-0000-0000-00002C010000}"/>
    <cellStyle name="Note 2 3 3 2" xfId="538" xr:uid="{9473F054-F2FE-4B38-B099-C377E0CD3D3B}"/>
    <cellStyle name="Note 2 3 4" xfId="157" xr:uid="{00000000-0005-0000-0000-00002D010000}"/>
    <cellStyle name="Note 2 3 4 2" xfId="424" xr:uid="{C5722F38-795B-4E44-8BBA-CB55CED47EC6}"/>
    <cellStyle name="Note 2 3 5" xfId="368" xr:uid="{3E20F2AF-6B82-4585-961F-31C563617B8A}"/>
    <cellStyle name="Note 2 4" xfId="228" xr:uid="{00000000-0005-0000-0000-00002E010000}"/>
    <cellStyle name="Note 2 4 2" xfId="454" xr:uid="{43F5D184-BB44-4FE7-BA89-F5DE8082E5DF}"/>
    <cellStyle name="Note 2 5" xfId="284" xr:uid="{00000000-0005-0000-0000-00002F010000}"/>
    <cellStyle name="Note 2 5 2" xfId="510" xr:uid="{8E23C7F4-7B27-4142-9231-688CC187778F}"/>
    <cellStyle name="Note 2 6" xfId="129" xr:uid="{00000000-0005-0000-0000-000030010000}"/>
    <cellStyle name="Note 2 6 2" xfId="396" xr:uid="{92BD89BF-2D73-43DC-B82A-8423F7B8BB2D}"/>
    <cellStyle name="Note 2 7" xfId="340" xr:uid="{F3556EA3-A1B4-4DD8-8C4E-CDE1F106ED2D}"/>
    <cellStyle name="Note 3" xfId="197" xr:uid="{00000000-0005-0000-0000-000031010000}"/>
    <cellStyle name="Output" xfId="38" builtinId="21" customBuiltin="1"/>
    <cellStyle name="Output 2" xfId="198" xr:uid="{00000000-0005-0000-0000-000033010000}"/>
    <cellStyle name="Title" xfId="39" builtinId="15" customBuiltin="1"/>
    <cellStyle name="Title 2" xfId="199" xr:uid="{00000000-0005-0000-0000-000035010000}"/>
    <cellStyle name="Total" xfId="40" builtinId="25" customBuiltin="1"/>
    <cellStyle name="Total 2" xfId="200" xr:uid="{00000000-0005-0000-0000-000037010000}"/>
    <cellStyle name="Warning Text" xfId="41" builtinId="11" customBuiltin="1"/>
    <cellStyle name="Warning Text 2" xfId="201" xr:uid="{00000000-0005-0000-0000-000039010000}"/>
  </cellStyles>
  <dxfs count="0"/>
  <tableStyles count="0" defaultTableStyle="TableStyleMedium9" defaultPivotStyle="PivotStyleLight16"/>
  <colors>
    <mruColors>
      <color rgb="FFFFFF00"/>
      <color rgb="FF00FF00"/>
      <color rgb="FF660066"/>
      <color rgb="FFC9E6ED"/>
      <color rgb="FFCDE9EF"/>
      <color rgb="FFC3E3EB"/>
      <color rgb="FF008000"/>
      <color rgb="FFFF8080"/>
      <color rgb="FF2FC9FF"/>
      <color rgb="FF09B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, Erin" id="{AEBF0465-DCCF-4D8D-85A5-729527065DFE}" userId="S::eemartin@nps.gov::847fe4c3-8bb1-494e-ad8e-34d92cd317b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" dT="2020-07-04T16:45:07.19" personId="{AEBF0465-DCCF-4D8D-85A5-729527065DFE}" id="{3271FEA3-FE86-4B25-862C-8C9493EFE945}">
    <text>pull this number from O365&gt;GRTE Teton Interagency Fire&gt;General&gt;20XX Fire Chart Backfill Schedule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4"/>
  <sheetViews>
    <sheetView tabSelected="1" workbookViewId="0">
      <selection activeCell="I15" sqref="I15"/>
    </sheetView>
  </sheetViews>
  <sheetFormatPr defaultRowHeight="12.75" x14ac:dyDescent="0.2"/>
  <sheetData>
    <row r="1" spans="1:22" ht="36" x14ac:dyDescent="0.2">
      <c r="A1" s="788" t="s">
        <v>484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1"/>
      <c r="U1" s="1"/>
      <c r="V1" s="1"/>
    </row>
    <row r="2" spans="1:22" ht="14.25" customHeight="1" thickBot="1" x14ac:dyDescent="0.25">
      <c r="A2" s="236"/>
      <c r="B2" s="236"/>
      <c r="C2" s="236"/>
      <c r="D2" s="236"/>
      <c r="E2" s="296"/>
      <c r="F2" s="29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"/>
      <c r="U2" s="1"/>
      <c r="V2" s="1"/>
    </row>
    <row r="3" spans="1:22" ht="14.25" customHeight="1" thickTop="1" x14ac:dyDescent="0.2">
      <c r="A3" s="236"/>
      <c r="B3" s="236"/>
      <c r="C3" s="236"/>
      <c r="D3" s="236"/>
      <c r="E3" s="296"/>
      <c r="F3" s="296"/>
      <c r="G3" s="793" t="s">
        <v>125</v>
      </c>
      <c r="H3" s="794"/>
      <c r="I3" s="795"/>
      <c r="J3" s="770" t="s">
        <v>77</v>
      </c>
      <c r="K3" s="770" t="s">
        <v>76</v>
      </c>
      <c r="L3" s="770" t="s">
        <v>78</v>
      </c>
      <c r="M3" s="770" t="s">
        <v>79</v>
      </c>
      <c r="N3" s="770" t="s">
        <v>21</v>
      </c>
      <c r="O3" s="770" t="s">
        <v>13</v>
      </c>
      <c r="P3" s="236"/>
      <c r="Q3" s="236"/>
      <c r="R3" s="236"/>
      <c r="S3" s="236"/>
      <c r="T3" s="1"/>
      <c r="U3" s="1"/>
      <c r="V3" s="1"/>
    </row>
    <row r="4" spans="1:22" ht="14.25" customHeight="1" thickBot="1" x14ac:dyDescent="0.25">
      <c r="A4" s="236"/>
      <c r="B4" s="236"/>
      <c r="C4" s="236"/>
      <c r="D4" s="236"/>
      <c r="E4" s="296"/>
      <c r="F4" s="296"/>
      <c r="G4" s="796"/>
      <c r="H4" s="797"/>
      <c r="I4" s="798"/>
      <c r="J4" s="771"/>
      <c r="K4" s="771"/>
      <c r="L4" s="771"/>
      <c r="M4" s="771"/>
      <c r="N4" s="771"/>
      <c r="O4" s="771"/>
      <c r="P4" s="236"/>
      <c r="Q4" s="236"/>
      <c r="R4" s="236"/>
      <c r="S4" s="236"/>
      <c r="T4" s="1"/>
      <c r="U4" s="1"/>
      <c r="V4" s="1"/>
    </row>
    <row r="5" spans="1:22" ht="14.25" customHeight="1" thickTop="1" thickBot="1" x14ac:dyDescent="0.25">
      <c r="A5" s="236"/>
      <c r="B5" s="236"/>
      <c r="C5" s="236"/>
      <c r="D5" s="236"/>
      <c r="E5" s="296"/>
      <c r="F5" s="296"/>
      <c r="G5" s="799"/>
      <c r="H5" s="800"/>
      <c r="I5" s="801"/>
      <c r="J5" s="204">
        <f ca="1">SUM(D15,D20,D25,N12,N16)</f>
        <v>17</v>
      </c>
      <c r="K5" s="205">
        <f ca="1">SUM(E15,E20,E25,O12,O16)</f>
        <v>2.2999999999999998</v>
      </c>
      <c r="L5" s="204">
        <f ca="1">SUM(F15,F20,F25,P12,P16)</f>
        <v>27</v>
      </c>
      <c r="M5" s="205">
        <f ca="1">SUM(G15,G20,G25,Q12,Q16)</f>
        <v>111.59999999999998</v>
      </c>
      <c r="N5" s="204">
        <f>SUM(H9:H14,H19,H24)</f>
        <v>17</v>
      </c>
      <c r="O5" s="205">
        <f>SUM(I9:I14,I19,I24)</f>
        <v>2242</v>
      </c>
      <c r="P5" s="236"/>
      <c r="Q5" s="236"/>
      <c r="R5" s="236"/>
      <c r="S5" s="236"/>
      <c r="T5" s="1"/>
      <c r="U5" s="1"/>
      <c r="V5" s="1"/>
    </row>
    <row r="6" spans="1:22" ht="14.25" customHeight="1" thickTop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1"/>
      <c r="M6" s="1"/>
      <c r="N6" s="4"/>
      <c r="O6" s="4"/>
      <c r="P6" s="4"/>
      <c r="Q6" s="4"/>
      <c r="R6" s="2"/>
      <c r="S6" s="2"/>
      <c r="T6" s="2"/>
      <c r="U6" s="2"/>
      <c r="V6" s="2"/>
    </row>
    <row r="7" spans="1:22" ht="14.25" customHeight="1" thickTop="1" thickBot="1" x14ac:dyDescent="0.25">
      <c r="A7" s="2"/>
      <c r="B7" s="2"/>
      <c r="C7" s="2"/>
      <c r="D7" s="780" t="s">
        <v>12</v>
      </c>
      <c r="E7" s="783" t="s">
        <v>130</v>
      </c>
      <c r="F7" s="783" t="s">
        <v>140</v>
      </c>
      <c r="G7" s="780" t="s">
        <v>10</v>
      </c>
      <c r="H7" s="780" t="s">
        <v>175</v>
      </c>
      <c r="I7" s="780" t="s">
        <v>13</v>
      </c>
      <c r="J7" s="2"/>
      <c r="K7" s="2"/>
      <c r="L7" s="2"/>
      <c r="M7" s="2"/>
      <c r="N7" s="789" t="s">
        <v>77</v>
      </c>
      <c r="O7" s="789" t="s">
        <v>74</v>
      </c>
      <c r="P7" s="789" t="s">
        <v>75</v>
      </c>
      <c r="Q7" s="789" t="s">
        <v>90</v>
      </c>
      <c r="R7" s="789" t="s">
        <v>21</v>
      </c>
      <c r="S7" s="789" t="s">
        <v>13</v>
      </c>
      <c r="T7" s="2"/>
      <c r="U7" s="2"/>
      <c r="V7" s="2"/>
    </row>
    <row r="8" spans="1:22" ht="14.25" thickTop="1" thickBot="1" x14ac:dyDescent="0.25">
      <c r="A8" s="791" t="s">
        <v>42</v>
      </c>
      <c r="B8" s="792"/>
      <c r="C8" s="792"/>
      <c r="D8" s="780"/>
      <c r="E8" s="784"/>
      <c r="F8" s="784"/>
      <c r="G8" s="780"/>
      <c r="H8" s="780"/>
      <c r="I8" s="780"/>
      <c r="J8" s="2"/>
      <c r="K8" s="781" t="s">
        <v>70</v>
      </c>
      <c r="L8" s="782"/>
      <c r="M8" s="782"/>
      <c r="N8" s="790"/>
      <c r="O8" s="790"/>
      <c r="P8" s="790"/>
      <c r="Q8" s="790"/>
      <c r="R8" s="790"/>
      <c r="S8" s="790"/>
      <c r="T8" s="2"/>
      <c r="U8" s="2"/>
      <c r="V8" s="2"/>
    </row>
    <row r="9" spans="1:22" ht="14.25" thickTop="1" thickBot="1" x14ac:dyDescent="0.25">
      <c r="A9" s="756" t="s">
        <v>47</v>
      </c>
      <c r="B9" s="757"/>
      <c r="C9" s="758"/>
      <c r="D9" s="202">
        <f ca="1">SUMIF(BTF!$F$13:$K$300,"D1",BTF!$H$13:$H$300)</f>
        <v>0</v>
      </c>
      <c r="E9" s="301">
        <f ca="1">SUMIF(BTF!$F$13:$K$300,"D1",BTF!$I$13:$I$300)</f>
        <v>0</v>
      </c>
      <c r="F9" s="202">
        <f ca="1">SUMIF(BTF!$F$13:$K$300,"D1",BTF!$J$13:$J$300)</f>
        <v>1</v>
      </c>
      <c r="G9" s="6">
        <f ca="1">SUMIF(BTF!$F$13:$K$300,"D1",BTF!$K$13:$K$300)</f>
        <v>1</v>
      </c>
      <c r="H9" s="5">
        <f>COUNTA('RX Acres'!B11:B19)</f>
        <v>1</v>
      </c>
      <c r="I9" s="6">
        <f>SUM('RX Acres'!V11:V19)</f>
        <v>8</v>
      </c>
      <c r="J9" s="2"/>
      <c r="K9" s="762" t="s">
        <v>66</v>
      </c>
      <c r="L9" s="763"/>
      <c r="M9" s="764"/>
      <c r="N9" s="197">
        <f ca="1">SUMIF(County!G13:K104,"TDX",County!H13:H104)</f>
        <v>1</v>
      </c>
      <c r="O9" s="198">
        <f ca="1">SUMIF(County!G13:K104,"TDX",County!I13:I104)</f>
        <v>0.1</v>
      </c>
      <c r="P9" s="197">
        <f ca="1">SUMIF(County!G13:K104,"TDX",County!J13:J104)</f>
        <v>0</v>
      </c>
      <c r="Q9" s="198">
        <f ca="1">SUMIF(County!G13:K104,"TDX",County!K13:K104)</f>
        <v>0</v>
      </c>
      <c r="R9" s="197"/>
      <c r="S9" s="198"/>
      <c r="T9" s="2"/>
      <c r="U9" s="2"/>
      <c r="V9" s="2"/>
    </row>
    <row r="10" spans="1:22" ht="14.25" thickTop="1" thickBot="1" x14ac:dyDescent="0.25">
      <c r="A10" s="777" t="s">
        <v>48</v>
      </c>
      <c r="B10" s="778"/>
      <c r="C10" s="779"/>
      <c r="D10" s="202">
        <f ca="1">SUMIF(BTF!$F$13:$K$300,"D2",BTF!$H$13:$H$300)</f>
        <v>3</v>
      </c>
      <c r="E10" s="301">
        <f ca="1">SUMIF(BTF!$F$13:$K$300,"D2",BTF!$I$13:$I$300)</f>
        <v>0.89999999999999991</v>
      </c>
      <c r="F10" s="202">
        <f ca="1">SUMIF(BTF!$F$13:$K$300,"D2",BTF!$J$13:$J$300)</f>
        <v>1</v>
      </c>
      <c r="G10" s="6">
        <f ca="1">SUMIF(BTF!$F$13:$K$300,"D2",BTF!$K$13:$K$300)</f>
        <v>104.1</v>
      </c>
      <c r="H10" s="5">
        <f>COUNTA('RX Acres'!B23:B31)</f>
        <v>1</v>
      </c>
      <c r="I10" s="6">
        <f>SUM('RX Acres'!V23:V31)</f>
        <v>300</v>
      </c>
      <c r="J10" s="2"/>
      <c r="K10" s="785" t="s">
        <v>68</v>
      </c>
      <c r="L10" s="786"/>
      <c r="M10" s="787"/>
      <c r="N10" s="199">
        <f ca="1">SUMIF(County!G13:K104,"SUX",County!H13:H104)</f>
        <v>0</v>
      </c>
      <c r="O10" s="200">
        <f ca="1">SUMIF(County!G13:K104,"SUX",County!I13:I104)</f>
        <v>0</v>
      </c>
      <c r="P10" s="199">
        <f ca="1">SUMIF(County!G13:K104,"SUX",County!J13:J104)</f>
        <v>0</v>
      </c>
      <c r="Q10" s="200">
        <f ca="1">SUMIF(County!G13:K104,"SUX",County!K13:K104)</f>
        <v>0</v>
      </c>
      <c r="R10" s="199"/>
      <c r="S10" s="201"/>
      <c r="T10" s="2"/>
      <c r="U10" s="2"/>
      <c r="V10" s="2"/>
    </row>
    <row r="11" spans="1:22" ht="14.25" thickTop="1" thickBot="1" x14ac:dyDescent="0.25">
      <c r="A11" s="777" t="s">
        <v>49</v>
      </c>
      <c r="B11" s="778"/>
      <c r="C11" s="779"/>
      <c r="D11" s="202">
        <f ca="1">SUMIF(BTF!$F$13:$K$300,"D3",BTF!$H$13:$H$300)</f>
        <v>4</v>
      </c>
      <c r="E11" s="301">
        <f ca="1">SUMIF(BTF!$F$13:$K$300,"D3",BTF!$I$13:$I$300)</f>
        <v>0.4</v>
      </c>
      <c r="F11" s="202">
        <f ca="1">SUMIF(BTF!$F$13:$K$300,"D3",BTF!$J$13:$J$300)</f>
        <v>9</v>
      </c>
      <c r="G11" s="6">
        <f ca="1">SUMIF(BTF!$F$13:$K$300,"D3",BTF!$K$13:$K$300)</f>
        <v>1.6500000000000004</v>
      </c>
      <c r="H11" s="5">
        <f>COUNTA('RX Acres'!B35:B40)</f>
        <v>2</v>
      </c>
      <c r="I11" s="6">
        <f>SUM('RX Acres'!V35:V40)</f>
        <v>1654</v>
      </c>
      <c r="J11" s="2"/>
      <c r="K11" s="762" t="s">
        <v>69</v>
      </c>
      <c r="L11" s="763"/>
      <c r="M11" s="764"/>
      <c r="N11" s="197">
        <f ca="1">SUMIF(County!G13:K104,"LIX",County!H13:H104)</f>
        <v>0</v>
      </c>
      <c r="O11" s="198">
        <f ca="1">SUMIF(County!G13:K104,"LIX",County!I13:I104)</f>
        <v>0</v>
      </c>
      <c r="P11" s="197">
        <f ca="1">SUMIF(County!G13:K104,"LIX",County!J13:J104)</f>
        <v>0</v>
      </c>
      <c r="Q11" s="198">
        <f ca="1">SUMIF(County!G13:K104,"LIX",County!K13:K104)</f>
        <v>0</v>
      </c>
      <c r="R11" s="197"/>
      <c r="S11" s="198"/>
      <c r="T11" s="2"/>
      <c r="U11" s="2"/>
      <c r="V11" s="2"/>
    </row>
    <row r="12" spans="1:22" ht="14.25" thickTop="1" thickBot="1" x14ac:dyDescent="0.25">
      <c r="A12" s="756" t="s">
        <v>50</v>
      </c>
      <c r="B12" s="757"/>
      <c r="C12" s="758"/>
      <c r="D12" s="202">
        <f ca="1">SUMIF(BTF!$F$13:$K$300,"D4",BTF!$H$13:$H$300)</f>
        <v>7</v>
      </c>
      <c r="E12" s="301">
        <f ca="1">SUMIF(BTF!$F$13:$K$300,"D4",BTF!$I$13:$I$300)</f>
        <v>0.7</v>
      </c>
      <c r="F12" s="202">
        <f ca="1">SUMIF(BTF!$F$13:$K$300,"D4",BTF!$J$13:$J$300)</f>
        <v>2</v>
      </c>
      <c r="G12" s="6">
        <f ca="1">SUMIF(BTF!$F$13:$K$300,"D4",BTF!$K$13:$K$300)</f>
        <v>0.6</v>
      </c>
      <c r="H12" s="5">
        <f>COUNTA('RX Acres'!B44:B50)</f>
        <v>2</v>
      </c>
      <c r="I12" s="6">
        <f>SUM('RX Acres'!V44:V50)</f>
        <v>79</v>
      </c>
      <c r="J12" s="2"/>
      <c r="K12" s="785" t="s">
        <v>92</v>
      </c>
      <c r="L12" s="786"/>
      <c r="M12" s="787"/>
      <c r="N12" s="199">
        <f ca="1">SUM(N9:N11)</f>
        <v>1</v>
      </c>
      <c r="O12" s="200">
        <f ca="1">SUM(O9:O11)</f>
        <v>0.1</v>
      </c>
      <c r="P12" s="199">
        <f ca="1">SUM(P9:P11)</f>
        <v>0</v>
      </c>
      <c r="Q12" s="200">
        <f ca="1">SUM(Q9:Q11)</f>
        <v>0</v>
      </c>
      <c r="R12" s="199"/>
      <c r="S12" s="201"/>
      <c r="T12" s="2"/>
      <c r="U12" s="2"/>
      <c r="V12" s="2"/>
    </row>
    <row r="13" spans="1:22" ht="14.25" thickTop="1" thickBot="1" x14ac:dyDescent="0.25">
      <c r="A13" s="756" t="s">
        <v>51</v>
      </c>
      <c r="B13" s="757"/>
      <c r="C13" s="758"/>
      <c r="D13" s="202">
        <f ca="1">SUMIF(BTF!$F$13:$K$300,"D6",BTF!$H$13:$H$300)</f>
        <v>0</v>
      </c>
      <c r="E13" s="301">
        <f ca="1">SUMIF(BTF!$F$13:$K$300,"D6",BTF!$I$13:$I$300)</f>
        <v>0</v>
      </c>
      <c r="F13" s="202">
        <f ca="1">SUMIF(BTF!$F$13:$K$300,"D6",BTF!$J$13:$J$300)</f>
        <v>2</v>
      </c>
      <c r="G13" s="6">
        <f ca="1">SUMIF(BTF!$F$13:$K$300,"D6",BTF!$K$13:$K$300)</f>
        <v>1.6</v>
      </c>
      <c r="H13" s="5">
        <f>COUNTA('RX Acres'!B54:B60)</f>
        <v>0</v>
      </c>
      <c r="I13" s="6">
        <f>SUM('RX Acres'!V54:V60)</f>
        <v>0</v>
      </c>
      <c r="J13" s="2"/>
      <c r="K13" s="15"/>
      <c r="L13" s="12"/>
      <c r="M13" s="16"/>
      <c r="N13" s="13"/>
      <c r="O13" s="14"/>
      <c r="P13" s="16"/>
      <c r="Q13" s="2"/>
      <c r="R13" s="2"/>
      <c r="S13" s="2"/>
      <c r="T13" s="2"/>
      <c r="U13" s="2"/>
      <c r="V13" s="2"/>
    </row>
    <row r="14" spans="1:22" ht="14.25" thickTop="1" thickBot="1" x14ac:dyDescent="0.25">
      <c r="A14" s="756" t="s">
        <v>52</v>
      </c>
      <c r="B14" s="757"/>
      <c r="C14" s="758"/>
      <c r="D14" s="202">
        <f ca="1">SUMIF(BTF!$F$13:$K$300,"D7",BTF!$H$13:$H$300)</f>
        <v>1</v>
      </c>
      <c r="E14" s="301">
        <f ca="1">SUMIF(BTF!$F$13:$K$300,"D7",BTF!$I$13:$I$300)</f>
        <v>0.1</v>
      </c>
      <c r="F14" s="202">
        <f ca="1">SUMIF(BTF!$F$13:$K$300,"D7",BTF!$J$13:$J$300)</f>
        <v>4</v>
      </c>
      <c r="G14" s="6">
        <f ca="1">SUMIF(BTF!$F$13:$K$300,"D7",BTF!$K$13:$K$300)</f>
        <v>1.7000000000000002</v>
      </c>
      <c r="H14" s="5">
        <f>COUNTA('RX Acres'!B24:B70)</f>
        <v>8</v>
      </c>
      <c r="I14" s="6">
        <f>SUM('RX Acres'!V64:V70)</f>
        <v>0</v>
      </c>
      <c r="J14" s="2"/>
      <c r="K14" s="2"/>
      <c r="L14" s="2"/>
      <c r="M14" s="2"/>
      <c r="N14" s="760" t="s">
        <v>12</v>
      </c>
      <c r="O14" s="760" t="s">
        <v>130</v>
      </c>
      <c r="P14" s="760" t="s">
        <v>140</v>
      </c>
      <c r="Q14" s="760" t="s">
        <v>10</v>
      </c>
      <c r="R14" s="738" t="s">
        <v>21</v>
      </c>
      <c r="S14" s="738" t="s">
        <v>13</v>
      </c>
      <c r="T14" s="2"/>
      <c r="U14" s="2"/>
      <c r="V14" s="2"/>
    </row>
    <row r="15" spans="1:22" ht="14.25" thickTop="1" thickBot="1" x14ac:dyDescent="0.25">
      <c r="A15" s="745" t="s">
        <v>24</v>
      </c>
      <c r="B15" s="746"/>
      <c r="C15" s="747"/>
      <c r="D15" s="7">
        <f t="shared" ref="D15:I15" ca="1" si="0">SUM(D9:D14)</f>
        <v>15</v>
      </c>
      <c r="E15" s="8">
        <f ca="1">SUM(E9:E14)</f>
        <v>2.0999999999999996</v>
      </c>
      <c r="F15" s="7">
        <f ca="1">SUM(F9:F14)</f>
        <v>19</v>
      </c>
      <c r="G15" s="8">
        <f t="shared" ca="1" si="0"/>
        <v>110.64999999999999</v>
      </c>
      <c r="H15" s="7">
        <f t="shared" si="0"/>
        <v>14</v>
      </c>
      <c r="I15" s="8">
        <f t="shared" si="0"/>
        <v>2041</v>
      </c>
      <c r="J15" s="2"/>
      <c r="K15" s="740" t="s">
        <v>71</v>
      </c>
      <c r="L15" s="741"/>
      <c r="M15" s="741"/>
      <c r="N15" s="761"/>
      <c r="O15" s="761"/>
      <c r="P15" s="761"/>
      <c r="Q15" s="761"/>
      <c r="R15" s="739"/>
      <c r="S15" s="739"/>
      <c r="T15" s="2"/>
      <c r="U15" s="2"/>
      <c r="V15" s="2"/>
    </row>
    <row r="16" spans="1:22" ht="14.25" thickTop="1" thickBot="1" x14ac:dyDescent="0.25">
      <c r="A16" s="9"/>
      <c r="B16" s="9"/>
      <c r="C16" s="9"/>
      <c r="D16" s="10"/>
      <c r="E16" s="10"/>
      <c r="F16" s="10"/>
      <c r="G16" s="11"/>
      <c r="H16" s="10"/>
      <c r="I16" s="10"/>
      <c r="J16" s="2"/>
      <c r="K16" s="742" t="s">
        <v>94</v>
      </c>
      <c r="L16" s="743"/>
      <c r="M16" s="744"/>
      <c r="N16" s="243">
        <f>SUM(State!I13:I45)</f>
        <v>0</v>
      </c>
      <c r="O16" s="242">
        <f>SUM(State!J13:J45)</f>
        <v>0</v>
      </c>
      <c r="P16" s="243">
        <f>SUM(State!K13:K45)</f>
        <v>2</v>
      </c>
      <c r="Q16" s="242">
        <f>SUM(State!L13:L45)</f>
        <v>0.35</v>
      </c>
      <c r="R16" s="305"/>
      <c r="S16" s="306"/>
      <c r="T16" s="2"/>
      <c r="U16" s="2"/>
      <c r="V16" s="2"/>
    </row>
    <row r="17" spans="1:22" ht="13.5" customHeight="1" thickTop="1" x14ac:dyDescent="0.2">
      <c r="A17" s="750" t="s">
        <v>136</v>
      </c>
      <c r="B17" s="751"/>
      <c r="C17" s="752"/>
      <c r="D17" s="775" t="s">
        <v>12</v>
      </c>
      <c r="E17" s="748" t="s">
        <v>130</v>
      </c>
      <c r="F17" s="748" t="s">
        <v>140</v>
      </c>
      <c r="G17" s="748" t="s">
        <v>10</v>
      </c>
      <c r="H17" s="748" t="s">
        <v>21</v>
      </c>
      <c r="I17" s="748" t="s">
        <v>13</v>
      </c>
      <c r="J17" s="2"/>
      <c r="K17" s="3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</row>
    <row r="18" spans="1:22" ht="13.5" thickBot="1" x14ac:dyDescent="0.25">
      <c r="A18" s="753"/>
      <c r="B18" s="754"/>
      <c r="C18" s="755"/>
      <c r="D18" s="776"/>
      <c r="E18" s="749"/>
      <c r="F18" s="749"/>
      <c r="G18" s="759"/>
      <c r="H18" s="759"/>
      <c r="I18" s="759"/>
      <c r="J18" s="2"/>
      <c r="K18" s="15"/>
      <c r="L18" s="12"/>
      <c r="M18" s="12"/>
      <c r="N18" s="13"/>
      <c r="O18" s="14"/>
      <c r="P18" s="16"/>
      <c r="Q18" s="2"/>
      <c r="R18" s="2"/>
      <c r="S18" s="2"/>
      <c r="T18" s="2"/>
      <c r="U18" s="2"/>
      <c r="V18" s="2"/>
    </row>
    <row r="19" spans="1:22" ht="14.25" thickTop="1" thickBot="1" x14ac:dyDescent="0.25">
      <c r="A19" s="772" t="s">
        <v>137</v>
      </c>
      <c r="B19" s="773"/>
      <c r="C19" s="774"/>
      <c r="D19" s="240">
        <f>SUM(NPS!G15:G165)</f>
        <v>1</v>
      </c>
      <c r="E19" s="256">
        <f>SUM(NPS!H15:H165)</f>
        <v>0.1</v>
      </c>
      <c r="F19" s="297">
        <f>SUM(NPS!I15:I165)</f>
        <v>5</v>
      </c>
      <c r="G19" s="256">
        <f>SUM(NPS!J15:J22)</f>
        <v>0.5</v>
      </c>
      <c r="H19" s="240">
        <f>COUNTA('RX Acres'!B74:B80)</f>
        <v>2</v>
      </c>
      <c r="I19" s="241">
        <f>SUM('RX Acres'!V74:V80)</f>
        <v>26</v>
      </c>
      <c r="J19" s="2"/>
      <c r="K19" s="15"/>
      <c r="L19" s="12"/>
      <c r="M19" s="12"/>
      <c r="N19" s="13"/>
      <c r="O19" s="14"/>
      <c r="P19" s="16"/>
      <c r="Q19" s="2"/>
      <c r="R19" s="2"/>
      <c r="S19" s="2"/>
      <c r="T19" s="2"/>
      <c r="U19" s="2"/>
      <c r="V19" s="2"/>
    </row>
    <row r="20" spans="1:22" ht="14.25" thickTop="1" thickBot="1" x14ac:dyDescent="0.25">
      <c r="A20" s="768" t="s">
        <v>43</v>
      </c>
      <c r="B20" s="769"/>
      <c r="C20" s="769"/>
      <c r="D20" s="255">
        <f>SUM(D19)</f>
        <v>1</v>
      </c>
      <c r="E20" s="261">
        <f>SUM(E19)</f>
        <v>0.1</v>
      </c>
      <c r="F20" s="298">
        <f>SUM(F19)</f>
        <v>5</v>
      </c>
      <c r="G20" s="261">
        <f>SUM(G19)</f>
        <v>0.5</v>
      </c>
      <c r="H20" s="262">
        <f>COUNTA('RX Acres'!B74:B80)</f>
        <v>2</v>
      </c>
      <c r="I20" s="263">
        <f>SUM('RX Acres'!V74:V80)</f>
        <v>26</v>
      </c>
      <c r="J20" s="2"/>
      <c r="T20" s="2"/>
      <c r="U20" s="2"/>
      <c r="V20" s="2"/>
    </row>
    <row r="21" spans="1:22" ht="14.25" thickTop="1" thickBot="1" x14ac:dyDescent="0.25">
      <c r="A21" s="730"/>
      <c r="B21" s="730"/>
      <c r="C21" s="12"/>
      <c r="D21" s="13"/>
      <c r="E21" s="13"/>
      <c r="F21" s="13"/>
      <c r="G21" s="14"/>
      <c r="H21" s="13"/>
      <c r="I21" s="14"/>
      <c r="J21" s="2"/>
      <c r="T21" s="2"/>
      <c r="U21" s="2"/>
      <c r="V21" s="2"/>
    </row>
    <row r="22" spans="1:22" ht="14.25" customHeight="1" thickTop="1" thickBot="1" x14ac:dyDescent="0.25">
      <c r="A22" s="2"/>
      <c r="B22" s="2"/>
      <c r="C22" s="2"/>
      <c r="D22" s="719" t="s">
        <v>91</v>
      </c>
      <c r="E22" s="719" t="s">
        <v>130</v>
      </c>
      <c r="F22" s="719" t="s">
        <v>140</v>
      </c>
      <c r="G22" s="719" t="s">
        <v>10</v>
      </c>
      <c r="H22" s="719" t="s">
        <v>21</v>
      </c>
      <c r="I22" s="719" t="s">
        <v>13</v>
      </c>
      <c r="J22" s="2"/>
      <c r="K22" s="15"/>
      <c r="L22" s="12"/>
      <c r="M22" s="16"/>
      <c r="N22" s="13"/>
      <c r="O22" s="14"/>
      <c r="P22" s="16"/>
      <c r="Q22" s="2"/>
      <c r="R22" s="2"/>
      <c r="S22" s="2"/>
      <c r="T22" s="2"/>
      <c r="U22" s="2"/>
      <c r="V22" s="2"/>
    </row>
    <row r="23" spans="1:22" ht="14.25" customHeight="1" thickTop="1" thickBot="1" x14ac:dyDescent="0.25">
      <c r="A23" s="721" t="s">
        <v>11</v>
      </c>
      <c r="B23" s="722"/>
      <c r="C23" s="722"/>
      <c r="D23" s="720"/>
      <c r="E23" s="720"/>
      <c r="F23" s="720"/>
      <c r="G23" s="720"/>
      <c r="H23" s="720"/>
      <c r="I23" s="720"/>
      <c r="J23" s="2"/>
      <c r="K23" s="15"/>
      <c r="L23" s="12"/>
      <c r="M23" s="16"/>
      <c r="N23" s="13"/>
      <c r="O23" s="14"/>
      <c r="P23" s="16"/>
      <c r="Q23" s="2"/>
      <c r="R23" s="2"/>
      <c r="S23" s="2"/>
      <c r="T23" s="2"/>
      <c r="U23" s="2"/>
      <c r="V23" s="2"/>
    </row>
    <row r="24" spans="1:22" ht="14.25" customHeight="1" thickTop="1" thickBot="1" x14ac:dyDescent="0.25">
      <c r="A24" s="765" t="s">
        <v>61</v>
      </c>
      <c r="B24" s="766"/>
      <c r="C24" s="767"/>
      <c r="D24" s="264">
        <f>SUM(FWS!G15:G25)</f>
        <v>0</v>
      </c>
      <c r="E24" s="265">
        <f>SUM(FWS!H15:H25)</f>
        <v>0</v>
      </c>
      <c r="F24" s="264">
        <f>SUM(FWS!I15:I25)</f>
        <v>1</v>
      </c>
      <c r="G24" s="265">
        <f>SUM(FWS!J15:J25)</f>
        <v>0.1</v>
      </c>
      <c r="H24" s="266">
        <f>COUNTA('RX Acres'!B84:B90)</f>
        <v>1</v>
      </c>
      <c r="I24" s="267">
        <f>SUM('RX Acres'!V84:V90)</f>
        <v>175</v>
      </c>
      <c r="J24" s="2"/>
      <c r="K24" s="21"/>
      <c r="L24" s="22"/>
      <c r="M24" s="22"/>
      <c r="N24" s="10"/>
      <c r="O24" s="10"/>
      <c r="P24" s="16"/>
      <c r="Q24" s="2"/>
      <c r="R24" s="2"/>
      <c r="S24" s="2"/>
      <c r="T24" s="2"/>
      <c r="U24" s="2"/>
      <c r="V24" s="2"/>
    </row>
    <row r="25" spans="1:22" ht="14.25" thickTop="1" thickBot="1" x14ac:dyDescent="0.25">
      <c r="A25" s="728" t="s">
        <v>25</v>
      </c>
      <c r="B25" s="729"/>
      <c r="C25" s="729"/>
      <c r="D25" s="17">
        <f>SUM(D24)</f>
        <v>0</v>
      </c>
      <c r="E25" s="18">
        <f>SUM(E24)</f>
        <v>0</v>
      </c>
      <c r="F25" s="17">
        <f>SUM(F24)</f>
        <v>1</v>
      </c>
      <c r="G25" s="18">
        <f>SUM(G24)</f>
        <v>0.1</v>
      </c>
      <c r="H25" s="17">
        <f>COUNTA('RX Acres'!B84:B90)</f>
        <v>1</v>
      </c>
      <c r="I25" s="19">
        <f>SUM('RX Acres'!V84:V90)</f>
        <v>175</v>
      </c>
      <c r="J25" s="2"/>
      <c r="K25" s="21"/>
      <c r="L25" s="22"/>
      <c r="M25" s="22"/>
      <c r="N25" s="10"/>
      <c r="O25" s="10"/>
      <c r="P25" s="16"/>
      <c r="Q25" s="2"/>
      <c r="R25" s="2"/>
      <c r="S25" s="2"/>
      <c r="T25" s="2"/>
      <c r="U25" s="2"/>
      <c r="V25" s="2"/>
    </row>
    <row r="26" spans="1:22" ht="14.25" thickTop="1" thickBot="1" x14ac:dyDescent="0.25">
      <c r="A26" s="730"/>
      <c r="B26" s="730"/>
      <c r="C26" s="12"/>
      <c r="D26" s="13"/>
      <c r="E26" s="13"/>
      <c r="F26" s="13"/>
      <c r="G26" s="14"/>
      <c r="H26" s="13"/>
      <c r="I26" s="20"/>
      <c r="J26" s="2"/>
      <c r="K26" s="23"/>
      <c r="L26" s="9"/>
      <c r="M26" s="9"/>
      <c r="N26" s="10"/>
      <c r="O26" s="10"/>
      <c r="P26" s="16"/>
      <c r="Q26" s="2"/>
      <c r="R26" s="2"/>
      <c r="S26" s="2"/>
      <c r="T26" s="2"/>
      <c r="U26" s="2"/>
      <c r="V26" s="2"/>
    </row>
    <row r="27" spans="1:22" ht="12.75" customHeight="1" thickTop="1" thickBot="1" x14ac:dyDescent="0.25">
      <c r="A27" s="1"/>
      <c r="B27" s="1"/>
      <c r="C27" s="1"/>
      <c r="D27" s="726" t="s">
        <v>139</v>
      </c>
      <c r="E27" s="299"/>
      <c r="F27" s="299"/>
      <c r="G27" s="1"/>
      <c r="H27" s="1"/>
      <c r="I27" s="1"/>
      <c r="J27" s="802" t="s">
        <v>139</v>
      </c>
      <c r="K27" s="24"/>
      <c r="L27" s="16"/>
      <c r="M27" s="16"/>
      <c r="N27" s="25"/>
      <c r="O27" s="25"/>
      <c r="P27" s="16"/>
      <c r="Q27" s="2"/>
      <c r="R27" s="2"/>
      <c r="S27" s="2"/>
      <c r="T27" s="2"/>
      <c r="U27" s="2"/>
      <c r="V27" s="2"/>
    </row>
    <row r="28" spans="1:22" ht="12.75" customHeight="1" thickTop="1" thickBot="1" x14ac:dyDescent="0.25">
      <c r="A28" s="723" t="s">
        <v>26</v>
      </c>
      <c r="B28" s="724"/>
      <c r="C28" s="725"/>
      <c r="D28" s="727"/>
      <c r="E28" s="300"/>
      <c r="F28" s="300"/>
      <c r="G28" s="804" t="s">
        <v>224</v>
      </c>
      <c r="H28" s="805"/>
      <c r="I28" s="806"/>
      <c r="J28" s="803"/>
      <c r="K28" s="26"/>
      <c r="L28" s="27"/>
      <c r="M28" s="27"/>
      <c r="N28" s="25"/>
      <c r="O28" s="25"/>
      <c r="P28" s="16"/>
      <c r="Q28" s="2"/>
      <c r="R28" s="2"/>
      <c r="S28" s="2"/>
      <c r="T28" s="2"/>
      <c r="U28" s="2"/>
      <c r="V28" s="2"/>
    </row>
    <row r="29" spans="1:22" ht="12.75" customHeight="1" thickTop="1" thickBot="1" x14ac:dyDescent="0.25">
      <c r="A29" s="734" t="s">
        <v>47</v>
      </c>
      <c r="B29" s="734"/>
      <c r="C29" s="734"/>
      <c r="D29" s="216">
        <f>COUNTIF('Abandoned-Non-Escape Campfire'!C11:C545,"D1")</f>
        <v>0</v>
      </c>
      <c r="E29" s="16"/>
      <c r="F29" s="16"/>
      <c r="G29" s="807" t="s">
        <v>47</v>
      </c>
      <c r="H29" s="807"/>
      <c r="I29" s="807"/>
      <c r="J29" s="627">
        <f>COUNTIF('Campfire-Fire Restrictions'!C11:C503,"D1")</f>
        <v>0</v>
      </c>
      <c r="K29" s="24"/>
      <c r="L29" s="16"/>
      <c r="M29" s="16"/>
      <c r="N29" s="13"/>
      <c r="O29" s="14"/>
      <c r="P29" s="16"/>
      <c r="Q29" s="2"/>
      <c r="R29" s="2"/>
      <c r="S29" s="2"/>
      <c r="T29" s="2"/>
      <c r="U29" s="2"/>
      <c r="V29" s="2"/>
    </row>
    <row r="30" spans="1:22" ht="12.75" customHeight="1" thickTop="1" thickBot="1" x14ac:dyDescent="0.25">
      <c r="A30" s="735" t="s">
        <v>48</v>
      </c>
      <c r="B30" s="736"/>
      <c r="C30" s="737"/>
      <c r="D30" s="216">
        <f>COUNTIF('Abandoned-Non-Escape Campfire'!C11:C545,"D2")</f>
        <v>0</v>
      </c>
      <c r="E30" s="16"/>
      <c r="F30" s="16"/>
      <c r="G30" s="808" t="s">
        <v>48</v>
      </c>
      <c r="H30" s="809"/>
      <c r="I30" s="810"/>
      <c r="J30" s="627">
        <f>COUNTIF('Campfire-Fire Restrictions'!C11:C503,"D2")</f>
        <v>0</v>
      </c>
      <c r="K30" s="21"/>
      <c r="L30" s="22"/>
      <c r="M30" s="22"/>
      <c r="N30" s="10"/>
      <c r="O30" s="11"/>
      <c r="P30" s="16"/>
      <c r="Q30" s="2"/>
      <c r="R30" s="2"/>
      <c r="S30" s="2"/>
      <c r="T30" s="2"/>
      <c r="U30" s="2"/>
      <c r="V30" s="2"/>
    </row>
    <row r="31" spans="1:22" ht="14.25" thickTop="1" thickBot="1" x14ac:dyDescent="0.25">
      <c r="A31" s="735" t="s">
        <v>49</v>
      </c>
      <c r="B31" s="736"/>
      <c r="C31" s="737"/>
      <c r="D31" s="216">
        <f>COUNTIF('Abandoned-Non-Escape Campfire'!C11:C545,"D3")</f>
        <v>7</v>
      </c>
      <c r="E31" s="16"/>
      <c r="F31" s="16"/>
      <c r="G31" s="808" t="s">
        <v>49</v>
      </c>
      <c r="H31" s="809"/>
      <c r="I31" s="810"/>
      <c r="J31" s="627">
        <f>COUNTIF('Campfire-Fire Restrictions'!C11:C503,"D3")</f>
        <v>0</v>
      </c>
      <c r="K31" s="23"/>
      <c r="L31" s="9"/>
      <c r="M31" s="9"/>
      <c r="N31" s="10"/>
      <c r="O31" s="11"/>
      <c r="P31" s="16"/>
      <c r="Q31" s="2"/>
      <c r="R31" s="2"/>
      <c r="S31" s="2"/>
      <c r="T31" s="2"/>
      <c r="U31" s="2"/>
      <c r="V31" s="2"/>
    </row>
    <row r="32" spans="1:22" ht="14.25" thickTop="1" thickBot="1" x14ac:dyDescent="0.25">
      <c r="A32" s="735" t="s">
        <v>50</v>
      </c>
      <c r="B32" s="736"/>
      <c r="C32" s="737"/>
      <c r="D32" s="216">
        <f>COUNTIF('Abandoned-Non-Escape Campfire'!C11:C545,"D4")</f>
        <v>91</v>
      </c>
      <c r="E32" s="16"/>
      <c r="F32" s="16"/>
      <c r="G32" s="808" t="s">
        <v>50</v>
      </c>
      <c r="H32" s="809"/>
      <c r="I32" s="810"/>
      <c r="J32" s="627">
        <f>COUNTIF('Campfire-Fire Restrictions'!C11:C503,"D4")</f>
        <v>0</v>
      </c>
      <c r="K32" s="23"/>
      <c r="L32" s="9"/>
      <c r="M32" s="9"/>
      <c r="N32" s="28"/>
      <c r="O32" s="28"/>
      <c r="P32" s="16"/>
      <c r="Q32" s="2"/>
      <c r="R32" s="2"/>
      <c r="S32" s="2"/>
      <c r="T32" s="2"/>
      <c r="U32" s="2"/>
      <c r="V32" s="2"/>
    </row>
    <row r="33" spans="1:22" ht="14.25" thickTop="1" thickBot="1" x14ac:dyDescent="0.25">
      <c r="A33" s="735" t="s">
        <v>51</v>
      </c>
      <c r="B33" s="736"/>
      <c r="C33" s="737"/>
      <c r="D33" s="216">
        <f>COUNTIF('Abandoned-Non-Escape Campfire'!C11:C545,"D6")</f>
        <v>29</v>
      </c>
      <c r="E33" s="16"/>
      <c r="F33" s="16"/>
      <c r="G33" s="808" t="s">
        <v>51</v>
      </c>
      <c r="H33" s="809"/>
      <c r="I33" s="810"/>
      <c r="J33" s="627">
        <f>COUNTIF('Campfire-Fire Restrictions'!C11:C503,"D6")</f>
        <v>0</v>
      </c>
      <c r="K33" s="24"/>
      <c r="L33" s="16"/>
      <c r="M33" s="16"/>
      <c r="N33" s="28"/>
      <c r="O33" s="28"/>
      <c r="P33" s="16"/>
      <c r="Q33" s="2"/>
      <c r="R33" s="2"/>
      <c r="S33" s="2"/>
      <c r="T33" s="2"/>
      <c r="U33" s="2"/>
      <c r="V33" s="2"/>
    </row>
    <row r="34" spans="1:22" ht="14.25" thickTop="1" thickBot="1" x14ac:dyDescent="0.25">
      <c r="A34" s="735" t="s">
        <v>52</v>
      </c>
      <c r="B34" s="736"/>
      <c r="C34" s="737"/>
      <c r="D34" s="216">
        <f>COUNTIF('Abandoned-Non-Escape Campfire'!C11:C545,"d7")</f>
        <v>3</v>
      </c>
      <c r="E34" s="16"/>
      <c r="F34" s="16"/>
      <c r="G34" s="808" t="s">
        <v>52</v>
      </c>
      <c r="H34" s="809"/>
      <c r="I34" s="810"/>
      <c r="J34" s="627">
        <f>COUNTIF('Campfire-Fire Restrictions'!C11:C503,"D7")</f>
        <v>0</v>
      </c>
      <c r="K34" s="21"/>
      <c r="L34" s="22"/>
      <c r="M34" s="22"/>
      <c r="N34" s="10"/>
      <c r="O34" s="10"/>
      <c r="P34" s="16"/>
      <c r="Q34" s="2" t="s">
        <v>225</v>
      </c>
      <c r="R34" s="2"/>
      <c r="S34" s="2"/>
      <c r="T34" s="2"/>
      <c r="U34" s="2"/>
      <c r="V34" s="2"/>
    </row>
    <row r="35" spans="1:22" ht="14.25" thickTop="1" thickBot="1" x14ac:dyDescent="0.25">
      <c r="A35" s="735" t="s">
        <v>88</v>
      </c>
      <c r="B35" s="736"/>
      <c r="C35" s="737"/>
      <c r="D35" s="216">
        <f>COUNTIF('Abandoned-Non-Escape Campfire'!C11:C545,"pksd")</f>
        <v>2</v>
      </c>
      <c r="E35" s="16"/>
      <c r="F35" s="16"/>
      <c r="G35" s="808" t="s">
        <v>88</v>
      </c>
      <c r="H35" s="809"/>
      <c r="I35" s="810"/>
      <c r="J35" s="627">
        <f>COUNTIF('Campfire-Fire Restrictions'!C11:C503,"pksd")</f>
        <v>0</v>
      </c>
      <c r="K35" s="24"/>
      <c r="L35" s="16"/>
      <c r="M35" s="16"/>
      <c r="N35" s="16"/>
      <c r="O35" s="16"/>
      <c r="P35" s="16"/>
      <c r="Q35" s="2"/>
      <c r="R35" s="2"/>
      <c r="S35" s="2"/>
      <c r="T35" s="2"/>
      <c r="U35" s="2"/>
      <c r="V35" s="2"/>
    </row>
    <row r="36" spans="1:22" ht="14.25" thickTop="1" thickBot="1" x14ac:dyDescent="0.25">
      <c r="A36" s="731" t="s">
        <v>89</v>
      </c>
      <c r="B36" s="732"/>
      <c r="C36" s="733"/>
      <c r="D36" s="216">
        <f>COUNTIF('Abandoned-Non-Escape Campfire'!C11:C545,"pknd")</f>
        <v>2</v>
      </c>
      <c r="E36" s="16"/>
      <c r="F36" s="16"/>
      <c r="G36" s="814" t="s">
        <v>89</v>
      </c>
      <c r="H36" s="815"/>
      <c r="I36" s="816"/>
      <c r="J36" s="627">
        <f>COUNTIF('Campfire-Fire Restrictions'!C11:C503,"pknd")</f>
        <v>0</v>
      </c>
      <c r="K36" s="24"/>
      <c r="L36" s="16"/>
      <c r="M36" s="16"/>
      <c r="N36" s="16"/>
      <c r="O36" s="16"/>
      <c r="P36" s="16"/>
      <c r="Q36" s="2"/>
      <c r="R36" s="2"/>
      <c r="S36" s="2"/>
      <c r="T36" s="2"/>
      <c r="U36" s="2"/>
      <c r="V36" s="2"/>
    </row>
    <row r="37" spans="1:22" ht="14.25" thickTop="1" thickBot="1" x14ac:dyDescent="0.25">
      <c r="A37" s="333" t="s">
        <v>61</v>
      </c>
      <c r="B37" s="334"/>
      <c r="C37" s="335"/>
      <c r="D37" s="216">
        <f>COUNTIF('Abandoned-Non-Escape Campfire'!C11:C545,"NER")</f>
        <v>0</v>
      </c>
      <c r="E37" s="16"/>
      <c r="F37" s="16"/>
      <c r="G37" s="628" t="s">
        <v>61</v>
      </c>
      <c r="H37" s="629"/>
      <c r="I37" s="630"/>
      <c r="J37" s="627">
        <f>COUNTIF('Campfire-Fire Restrictions'!C11:C503,"NER")</f>
        <v>0</v>
      </c>
      <c r="K37" s="24"/>
      <c r="L37" s="16"/>
      <c r="M37" s="16"/>
      <c r="N37" s="16"/>
      <c r="O37" s="16"/>
      <c r="P37" s="16"/>
      <c r="Q37" s="2"/>
      <c r="R37" s="2"/>
      <c r="S37" s="2"/>
      <c r="T37" s="2"/>
      <c r="U37" s="2"/>
      <c r="V37" s="2"/>
    </row>
    <row r="38" spans="1:22" ht="14.25" thickTop="1" thickBot="1" x14ac:dyDescent="0.25">
      <c r="A38" s="716" t="s">
        <v>92</v>
      </c>
      <c r="B38" s="717"/>
      <c r="C38" s="718"/>
      <c r="D38" s="234">
        <f>SUM(D29:D36)</f>
        <v>134</v>
      </c>
      <c r="E38" s="16"/>
      <c r="F38" s="16"/>
      <c r="G38" s="811" t="s">
        <v>92</v>
      </c>
      <c r="H38" s="812"/>
      <c r="I38" s="813"/>
      <c r="J38" s="631">
        <f>SUM(J29:J36)</f>
        <v>0</v>
      </c>
      <c r="K38" s="24"/>
      <c r="L38" s="16"/>
      <c r="M38" s="16"/>
      <c r="N38" s="16"/>
      <c r="O38" s="16"/>
      <c r="P38" s="16"/>
      <c r="Q38" s="2"/>
      <c r="R38" s="2"/>
      <c r="S38" s="2"/>
      <c r="T38" s="2"/>
      <c r="U38" s="2"/>
      <c r="V38" s="2"/>
    </row>
    <row r="39" spans="1:22" ht="13.5" thickTop="1" x14ac:dyDescent="0.2">
      <c r="D39" s="2"/>
      <c r="E39" s="2"/>
      <c r="F39" s="2"/>
      <c r="G39" s="2"/>
      <c r="H39" s="2"/>
      <c r="I39" s="2"/>
      <c r="J39" s="2"/>
      <c r="K39" s="29"/>
      <c r="L39" s="16"/>
      <c r="M39" s="16"/>
      <c r="N39" s="16"/>
      <c r="O39" s="16"/>
      <c r="P39" s="16"/>
      <c r="Q39" s="2"/>
      <c r="R39" s="2"/>
      <c r="S39" s="2"/>
      <c r="T39" s="2"/>
      <c r="U39" s="2"/>
      <c r="V39" s="2"/>
    </row>
    <row r="40" spans="1:22" x14ac:dyDescent="0.2">
      <c r="D40" s="2"/>
      <c r="E40" s="2"/>
      <c r="F40" s="2"/>
      <c r="G40" s="2"/>
      <c r="H40" s="2"/>
      <c r="I40" s="2"/>
      <c r="J40" s="2"/>
      <c r="K40" s="24"/>
      <c r="L40" s="16"/>
      <c r="M40" s="16"/>
      <c r="N40" s="16"/>
      <c r="O40" s="16"/>
      <c r="P40" s="16"/>
      <c r="Q40" s="2"/>
      <c r="R40" s="2"/>
      <c r="S40" s="2"/>
      <c r="T40" s="2"/>
      <c r="U40" s="2"/>
      <c r="V40" s="2"/>
    </row>
    <row r="41" spans="1:22" x14ac:dyDescent="0.2">
      <c r="D41" s="2"/>
      <c r="E41" s="2"/>
      <c r="F41" s="2"/>
      <c r="G41" s="2"/>
      <c r="H41" s="2"/>
      <c r="I41" s="2"/>
      <c r="J41" s="2"/>
      <c r="K41" s="24"/>
      <c r="L41" s="16"/>
      <c r="M41" s="16"/>
      <c r="N41" s="16"/>
      <c r="O41" s="16"/>
      <c r="P41" s="16"/>
      <c r="Q41" s="2"/>
      <c r="R41" s="2"/>
      <c r="S41" s="2"/>
      <c r="T41" s="2"/>
      <c r="U41" s="2"/>
      <c r="V41" s="2"/>
    </row>
    <row r="42" spans="1:22" x14ac:dyDescent="0.2">
      <c r="D42" s="2"/>
      <c r="E42" s="2"/>
      <c r="F42" s="2"/>
      <c r="G42" s="2"/>
      <c r="H42" s="2"/>
      <c r="I42" s="2"/>
      <c r="J42" s="2"/>
      <c r="K42" s="24"/>
      <c r="L42" s="16"/>
      <c r="M42" s="16"/>
      <c r="N42" s="16"/>
      <c r="O42" s="16"/>
      <c r="P42" s="16"/>
      <c r="Q42" s="2"/>
      <c r="R42" s="2"/>
      <c r="S42" s="2"/>
      <c r="T42" s="2"/>
      <c r="U42" s="2"/>
      <c r="V42" s="2"/>
    </row>
    <row r="43" spans="1:22" x14ac:dyDescent="0.2">
      <c r="D43" s="2"/>
      <c r="E43" s="2"/>
      <c r="F43" s="2"/>
      <c r="G43" s="2"/>
      <c r="H43" s="2"/>
      <c r="I43" s="2"/>
      <c r="J43" s="2"/>
      <c r="K43" s="24"/>
      <c r="L43" s="16"/>
      <c r="M43" s="16"/>
      <c r="N43" s="16"/>
      <c r="O43" s="16"/>
      <c r="P43" s="16"/>
      <c r="Q43" s="2"/>
      <c r="R43" s="2"/>
      <c r="S43" s="2"/>
      <c r="T43" s="2"/>
      <c r="U43" s="2"/>
      <c r="V43" s="2"/>
    </row>
    <row r="44" spans="1:22" x14ac:dyDescent="0.2">
      <c r="D44" s="2"/>
      <c r="E44" s="2"/>
      <c r="F44" s="2"/>
      <c r="G44" s="2"/>
      <c r="H44" s="2"/>
      <c r="I44" s="2"/>
      <c r="J44" s="2"/>
      <c r="K44" s="24"/>
      <c r="L44" s="16"/>
      <c r="M44" s="16"/>
      <c r="N44" s="16"/>
      <c r="O44" s="16"/>
      <c r="P44" s="16"/>
      <c r="Q44" s="2"/>
      <c r="R44" s="2"/>
      <c r="S44" s="2"/>
      <c r="T44" s="2"/>
      <c r="U44" s="2"/>
      <c r="V44" s="2"/>
    </row>
    <row r="45" spans="1:22" x14ac:dyDescent="0.2">
      <c r="D45" s="1"/>
      <c r="E45" s="1"/>
      <c r="F45" s="1"/>
      <c r="G45" s="1"/>
      <c r="H45" s="1"/>
      <c r="I45" s="1"/>
      <c r="J45" s="2"/>
      <c r="K45" s="24"/>
      <c r="L45" s="16"/>
      <c r="M45" s="16"/>
      <c r="N45" s="16"/>
      <c r="O45" s="16"/>
      <c r="P45" s="16"/>
      <c r="Q45" s="2"/>
      <c r="R45" s="2"/>
      <c r="S45" s="2"/>
      <c r="T45" s="2"/>
      <c r="U45" s="2"/>
      <c r="V45" s="2"/>
    </row>
    <row r="46" spans="1:22" x14ac:dyDescent="0.2">
      <c r="D46" s="1"/>
      <c r="E46" s="1"/>
      <c r="F46" s="1"/>
      <c r="G46" s="1"/>
      <c r="H46" s="1"/>
      <c r="I46" s="1"/>
      <c r="J46" s="2"/>
      <c r="K46" s="24"/>
      <c r="L46" s="16"/>
      <c r="M46" s="16"/>
      <c r="N46" s="16"/>
      <c r="O46" s="16"/>
      <c r="P46" s="16"/>
      <c r="Q46" s="2"/>
      <c r="R46" s="2"/>
      <c r="S46" s="2"/>
      <c r="T46" s="2"/>
      <c r="U46" s="2"/>
      <c r="V46" s="2"/>
    </row>
    <row r="47" spans="1:22" x14ac:dyDescent="0.2">
      <c r="D47" s="1"/>
      <c r="E47" s="1"/>
      <c r="F47" s="1"/>
      <c r="G47" s="1"/>
      <c r="H47" s="1"/>
      <c r="I47" s="1"/>
      <c r="J47" s="2"/>
      <c r="K47" s="24"/>
      <c r="L47" s="16"/>
      <c r="M47" s="16"/>
      <c r="N47" s="16"/>
      <c r="O47" s="16"/>
      <c r="P47" s="16"/>
      <c r="Q47" s="2"/>
      <c r="R47" s="2"/>
      <c r="S47" s="2"/>
      <c r="T47" s="2"/>
      <c r="U47" s="2"/>
      <c r="V47" s="2"/>
    </row>
    <row r="48" spans="1:22" x14ac:dyDescent="0.2">
      <c r="D48" s="1"/>
      <c r="E48" s="1"/>
      <c r="F48" s="1"/>
      <c r="G48" s="1"/>
      <c r="H48" s="1"/>
      <c r="I48" s="1"/>
      <c r="J48" s="2"/>
      <c r="K48" s="24"/>
      <c r="L48" s="16"/>
      <c r="M48" s="16"/>
      <c r="N48" s="16"/>
      <c r="O48" s="16"/>
      <c r="P48" s="16"/>
      <c r="Q48" s="2"/>
      <c r="R48" s="2"/>
      <c r="S48" s="2"/>
      <c r="T48" s="2"/>
      <c r="U48" s="2"/>
      <c r="V48" s="2"/>
    </row>
    <row r="49" spans="10:22" x14ac:dyDescent="0.2">
      <c r="J49" s="2"/>
      <c r="K49" s="24"/>
      <c r="L49" s="16"/>
      <c r="M49" s="16"/>
      <c r="N49" s="16"/>
      <c r="O49" s="16"/>
      <c r="P49" s="16"/>
      <c r="Q49" s="2"/>
      <c r="R49" s="2"/>
      <c r="S49" s="2"/>
      <c r="T49" s="2"/>
      <c r="U49" s="2"/>
      <c r="V49" s="2"/>
    </row>
    <row r="50" spans="10:22" x14ac:dyDescent="0.2">
      <c r="J50" s="2"/>
      <c r="K50" s="24"/>
      <c r="L50" s="16"/>
      <c r="M50" s="16"/>
      <c r="N50" s="16"/>
      <c r="O50" s="16"/>
      <c r="P50" s="16"/>
      <c r="Q50" s="2"/>
      <c r="R50" s="2"/>
      <c r="S50" s="2"/>
      <c r="T50" s="2"/>
      <c r="U50" s="2"/>
      <c r="V50" s="2"/>
    </row>
    <row r="51" spans="10:22" x14ac:dyDescent="0.2">
      <c r="J51" s="2"/>
      <c r="K51" s="3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0:22" x14ac:dyDescent="0.2">
      <c r="J52" s="2"/>
      <c r="K52" s="3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0:22" x14ac:dyDescent="0.2">
      <c r="J53" s="2"/>
      <c r="K53" s="3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0:22" x14ac:dyDescent="0.2">
      <c r="J54" s="2"/>
      <c r="K54" s="3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0:22" x14ac:dyDescent="0.2">
      <c r="J55" s="2"/>
      <c r="T55" s="2"/>
      <c r="U55" s="2"/>
      <c r="V55" s="2"/>
    </row>
    <row r="56" spans="10:22" x14ac:dyDescent="0.2">
      <c r="J56" s="2"/>
      <c r="T56" s="2"/>
      <c r="U56" s="2"/>
      <c r="V56" s="2"/>
    </row>
    <row r="57" spans="10:22" x14ac:dyDescent="0.2">
      <c r="J57" s="2"/>
      <c r="T57" s="2"/>
      <c r="U57" s="2"/>
      <c r="V57" s="2"/>
    </row>
    <row r="58" spans="10:22" x14ac:dyDescent="0.2">
      <c r="J58" s="2"/>
      <c r="T58" s="2"/>
      <c r="U58" s="2"/>
      <c r="V58" s="2"/>
    </row>
    <row r="59" spans="10:22" x14ac:dyDescent="0.2">
      <c r="J59" s="2"/>
      <c r="T59" s="2"/>
      <c r="U59" s="2"/>
      <c r="V59" s="2"/>
    </row>
    <row r="60" spans="10:22" x14ac:dyDescent="0.2">
      <c r="J60" s="2"/>
      <c r="T60" s="2"/>
      <c r="U60" s="2"/>
      <c r="V60" s="2"/>
    </row>
    <row r="61" spans="10:22" x14ac:dyDescent="0.2">
      <c r="J61" s="2"/>
      <c r="T61" s="2"/>
      <c r="U61" s="2"/>
      <c r="V61" s="2"/>
    </row>
    <row r="62" spans="10:22" x14ac:dyDescent="0.2">
      <c r="J62" s="2"/>
      <c r="T62" s="2"/>
      <c r="U62" s="2"/>
      <c r="V62" s="2"/>
    </row>
    <row r="63" spans="10:22" x14ac:dyDescent="0.2">
      <c r="J63" s="2"/>
      <c r="T63" s="2"/>
      <c r="U63" s="2"/>
      <c r="V63" s="2"/>
    </row>
    <row r="64" spans="10:22" x14ac:dyDescent="0.2">
      <c r="J64" s="2"/>
      <c r="T64" s="2"/>
      <c r="U64" s="2"/>
      <c r="V64" s="2"/>
    </row>
  </sheetData>
  <sheetProtection selectLockedCells="1"/>
  <mergeCells count="83">
    <mergeCell ref="G38:I38"/>
    <mergeCell ref="G32:I32"/>
    <mergeCell ref="G33:I33"/>
    <mergeCell ref="G34:I34"/>
    <mergeCell ref="G35:I35"/>
    <mergeCell ref="G36:I36"/>
    <mergeCell ref="J27:J28"/>
    <mergeCell ref="G28:I28"/>
    <mergeCell ref="G29:I29"/>
    <mergeCell ref="G30:I30"/>
    <mergeCell ref="G31:I31"/>
    <mergeCell ref="M3:M4"/>
    <mergeCell ref="K12:M12"/>
    <mergeCell ref="A1:S1"/>
    <mergeCell ref="P7:P8"/>
    <mergeCell ref="A8:C8"/>
    <mergeCell ref="I7:I8"/>
    <mergeCell ref="D7:D8"/>
    <mergeCell ref="S7:S8"/>
    <mergeCell ref="O7:O8"/>
    <mergeCell ref="G7:G8"/>
    <mergeCell ref="Q7:Q8"/>
    <mergeCell ref="R7:R8"/>
    <mergeCell ref="N7:N8"/>
    <mergeCell ref="J3:J4"/>
    <mergeCell ref="O3:O4"/>
    <mergeCell ref="G3:I5"/>
    <mergeCell ref="N3:N4"/>
    <mergeCell ref="A19:C19"/>
    <mergeCell ref="D17:D18"/>
    <mergeCell ref="L3:L4"/>
    <mergeCell ref="K3:K4"/>
    <mergeCell ref="A10:C10"/>
    <mergeCell ref="A13:C13"/>
    <mergeCell ref="A9:C9"/>
    <mergeCell ref="H7:H8"/>
    <mergeCell ref="K8:M8"/>
    <mergeCell ref="A11:C11"/>
    <mergeCell ref="A12:C12"/>
    <mergeCell ref="K9:M9"/>
    <mergeCell ref="E7:E8"/>
    <mergeCell ref="F7:F8"/>
    <mergeCell ref="K10:M10"/>
    <mergeCell ref="K11:M11"/>
    <mergeCell ref="H22:H23"/>
    <mergeCell ref="A24:C24"/>
    <mergeCell ref="G22:G23"/>
    <mergeCell ref="A21:B21"/>
    <mergeCell ref="A20:C20"/>
    <mergeCell ref="E22:E23"/>
    <mergeCell ref="F22:F23"/>
    <mergeCell ref="I22:I23"/>
    <mergeCell ref="S14:S15"/>
    <mergeCell ref="K15:M15"/>
    <mergeCell ref="K16:M16"/>
    <mergeCell ref="A15:C15"/>
    <mergeCell ref="E17:E18"/>
    <mergeCell ref="F17:F18"/>
    <mergeCell ref="A17:C18"/>
    <mergeCell ref="A14:C14"/>
    <mergeCell ref="I17:I18"/>
    <mergeCell ref="H17:H18"/>
    <mergeCell ref="G17:G18"/>
    <mergeCell ref="O14:O15"/>
    <mergeCell ref="P14:P15"/>
    <mergeCell ref="Q14:Q15"/>
    <mergeCell ref="R14:R15"/>
    <mergeCell ref="N14:N15"/>
    <mergeCell ref="A38:C38"/>
    <mergeCell ref="D22:D23"/>
    <mergeCell ref="A23:C23"/>
    <mergeCell ref="A28:C28"/>
    <mergeCell ref="D27:D28"/>
    <mergeCell ref="A25:C25"/>
    <mergeCell ref="A26:B26"/>
    <mergeCell ref="A36:C36"/>
    <mergeCell ref="A29:C29"/>
    <mergeCell ref="A30:C30"/>
    <mergeCell ref="A35:C35"/>
    <mergeCell ref="A32:C32"/>
    <mergeCell ref="A33:C33"/>
    <mergeCell ref="A34:C34"/>
    <mergeCell ref="A31:C31"/>
  </mergeCells>
  <phoneticPr fontId="47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534"/>
  <sheetViews>
    <sheetView zoomScale="130" zoomScaleNormal="130" workbookViewId="0">
      <pane ySplit="10" topLeftCell="A138" activePane="bottomLeft" state="frozen"/>
      <selection pane="bottomLeft" activeCell="I10" sqref="I10"/>
    </sheetView>
  </sheetViews>
  <sheetFormatPr defaultRowHeight="12.75" x14ac:dyDescent="0.2"/>
  <cols>
    <col min="1" max="1" width="10.140625" style="118" bestFit="1" customWidth="1"/>
    <col min="2" max="2" width="29.7109375" customWidth="1"/>
    <col min="3" max="3" width="6.5703125" bestFit="1" customWidth="1"/>
    <col min="4" max="4" width="9.5703125" bestFit="1" customWidth="1"/>
    <col min="5" max="5" width="10.42578125" customWidth="1"/>
    <col min="6" max="6" width="11.7109375" hidden="1" customWidth="1"/>
    <col min="7" max="7" width="22.5703125" customWidth="1"/>
    <col min="8" max="8" width="29.28515625" style="115" customWidth="1"/>
  </cols>
  <sheetData>
    <row r="1" spans="1:8" ht="13.5" thickBot="1" x14ac:dyDescent="0.25"/>
    <row r="2" spans="1:8" ht="12.75" customHeight="1" thickTop="1" x14ac:dyDescent="0.2">
      <c r="B2" s="1033" t="s">
        <v>26</v>
      </c>
      <c r="D2" s="1029" t="s">
        <v>86</v>
      </c>
      <c r="E2" s="1029" t="s">
        <v>87</v>
      </c>
      <c r="F2" s="1029" t="s">
        <v>95</v>
      </c>
    </row>
    <row r="3" spans="1:8" ht="12.75" customHeight="1" thickBot="1" x14ac:dyDescent="0.25">
      <c r="B3" s="1034"/>
      <c r="D3" s="1030"/>
      <c r="E3" s="1030"/>
      <c r="F3" s="1030"/>
    </row>
    <row r="4" spans="1:8" ht="12.75" customHeight="1" thickTop="1" x14ac:dyDescent="0.2">
      <c r="B4" s="1034"/>
      <c r="D4" s="1031">
        <f>COUNTIF(D11:D545,"Yes")</f>
        <v>32</v>
      </c>
      <c r="E4" s="1031">
        <f>+COUNTIF(E11:E545, "yes")</f>
        <v>97</v>
      </c>
      <c r="F4" s="1031">
        <f>COUNTIF(F11:F545, "yes")</f>
        <v>0</v>
      </c>
    </row>
    <row r="5" spans="1:8" ht="12.75" customHeight="1" thickBot="1" x14ac:dyDescent="0.25">
      <c r="B5" s="1034"/>
      <c r="D5" s="1032"/>
      <c r="E5" s="1032"/>
      <c r="F5" s="1032"/>
    </row>
    <row r="6" spans="1:8" ht="12.75" customHeight="1" thickTop="1" x14ac:dyDescent="0.2">
      <c r="B6" s="1035"/>
    </row>
    <row r="7" spans="1:8" ht="12.75" customHeight="1" x14ac:dyDescent="0.2">
      <c r="B7" s="235"/>
      <c r="G7" s="302"/>
    </row>
    <row r="10" spans="1:8" ht="22.5" x14ac:dyDescent="0.2">
      <c r="A10" s="215" t="s">
        <v>0</v>
      </c>
      <c r="B10" s="215" t="s">
        <v>83</v>
      </c>
      <c r="C10" s="215" t="s">
        <v>84</v>
      </c>
      <c r="D10" s="215" t="s">
        <v>86</v>
      </c>
      <c r="E10" s="215" t="s">
        <v>87</v>
      </c>
      <c r="F10" s="215" t="s">
        <v>93</v>
      </c>
      <c r="G10" s="540" t="s">
        <v>85</v>
      </c>
      <c r="H10" s="539"/>
    </row>
    <row r="11" spans="1:8" x14ac:dyDescent="0.2">
      <c r="A11" s="436">
        <v>44707</v>
      </c>
      <c r="B11" s="214" t="s">
        <v>442</v>
      </c>
      <c r="C11" s="214" t="s">
        <v>51</v>
      </c>
      <c r="D11" s="214" t="s">
        <v>418</v>
      </c>
      <c r="E11" s="214" t="s">
        <v>180</v>
      </c>
      <c r="F11" s="214" t="s">
        <v>418</v>
      </c>
      <c r="G11" s="541" t="s">
        <v>452</v>
      </c>
    </row>
    <row r="12" spans="1:8" s="364" customFormat="1" x14ac:dyDescent="0.2">
      <c r="A12" s="436">
        <v>44716</v>
      </c>
      <c r="B12" s="214" t="s">
        <v>450</v>
      </c>
      <c r="C12" s="214" t="s">
        <v>50</v>
      </c>
      <c r="D12" s="214" t="s">
        <v>418</v>
      </c>
      <c r="E12" s="214" t="s">
        <v>180</v>
      </c>
      <c r="F12" s="214" t="s">
        <v>418</v>
      </c>
      <c r="G12" s="541" t="s">
        <v>451</v>
      </c>
      <c r="H12" s="115"/>
    </row>
    <row r="13" spans="1:8" x14ac:dyDescent="0.2">
      <c r="A13" s="436">
        <v>44718</v>
      </c>
      <c r="B13" s="214" t="s">
        <v>453</v>
      </c>
      <c r="C13" s="214" t="s">
        <v>50</v>
      </c>
      <c r="D13" s="214" t="s">
        <v>180</v>
      </c>
      <c r="E13" s="214" t="s">
        <v>418</v>
      </c>
      <c r="F13" s="214" t="s">
        <v>418</v>
      </c>
      <c r="G13" s="541" t="s">
        <v>454</v>
      </c>
    </row>
    <row r="14" spans="1:8" s="364" customFormat="1" x14ac:dyDescent="0.2">
      <c r="A14" s="436">
        <v>44720</v>
      </c>
      <c r="B14" s="343" t="s">
        <v>455</v>
      </c>
      <c r="C14" s="343" t="s">
        <v>50</v>
      </c>
      <c r="D14" s="343" t="s">
        <v>418</v>
      </c>
      <c r="E14" s="343" t="s">
        <v>180</v>
      </c>
      <c r="F14" s="343" t="s">
        <v>418</v>
      </c>
      <c r="G14" s="541" t="s">
        <v>456</v>
      </c>
      <c r="H14" s="115"/>
    </row>
    <row r="15" spans="1:8" x14ac:dyDescent="0.2">
      <c r="A15" s="436">
        <v>44721</v>
      </c>
      <c r="B15" s="323" t="s">
        <v>460</v>
      </c>
      <c r="C15" s="323" t="s">
        <v>50</v>
      </c>
      <c r="D15" s="323" t="s">
        <v>180</v>
      </c>
      <c r="E15" s="323" t="s">
        <v>418</v>
      </c>
      <c r="F15" s="323" t="s">
        <v>418</v>
      </c>
      <c r="G15" s="542" t="s">
        <v>452</v>
      </c>
    </row>
    <row r="16" spans="1:8" x14ac:dyDescent="0.2">
      <c r="A16" s="436">
        <v>44721</v>
      </c>
      <c r="B16" s="323" t="s">
        <v>460</v>
      </c>
      <c r="C16" s="323" t="s">
        <v>50</v>
      </c>
      <c r="D16" s="323" t="s">
        <v>418</v>
      </c>
      <c r="E16" s="323" t="s">
        <v>180</v>
      </c>
      <c r="F16" s="323" t="s">
        <v>418</v>
      </c>
      <c r="G16" s="542" t="s">
        <v>452</v>
      </c>
    </row>
    <row r="17" spans="1:8" s="364" customFormat="1" x14ac:dyDescent="0.2">
      <c r="A17" s="436">
        <v>44722</v>
      </c>
      <c r="B17" s="323" t="s">
        <v>463</v>
      </c>
      <c r="C17" s="343" t="s">
        <v>50</v>
      </c>
      <c r="D17" s="343" t="s">
        <v>418</v>
      </c>
      <c r="E17" s="343" t="s">
        <v>180</v>
      </c>
      <c r="F17" s="343" t="s">
        <v>418</v>
      </c>
      <c r="G17" s="542" t="s">
        <v>454</v>
      </c>
      <c r="H17" s="115"/>
    </row>
    <row r="18" spans="1:8" x14ac:dyDescent="0.2">
      <c r="A18" s="436">
        <v>44724</v>
      </c>
      <c r="B18" s="323" t="s">
        <v>461</v>
      </c>
      <c r="C18" s="214" t="s">
        <v>50</v>
      </c>
      <c r="D18" s="214" t="s">
        <v>418</v>
      </c>
      <c r="E18" s="214" t="s">
        <v>180</v>
      </c>
      <c r="F18" s="343" t="s">
        <v>418</v>
      </c>
      <c r="G18" s="541" t="s">
        <v>462</v>
      </c>
    </row>
    <row r="19" spans="1:8" s="364" customFormat="1" x14ac:dyDescent="0.2">
      <c r="A19" s="436">
        <v>44724</v>
      </c>
      <c r="B19" s="323" t="s">
        <v>685</v>
      </c>
      <c r="C19" s="343" t="s">
        <v>50</v>
      </c>
      <c r="D19" s="343" t="s">
        <v>418</v>
      </c>
      <c r="E19" s="343" t="s">
        <v>180</v>
      </c>
      <c r="F19" s="343" t="s">
        <v>418</v>
      </c>
      <c r="G19" s="541" t="s">
        <v>473</v>
      </c>
      <c r="H19" s="115"/>
    </row>
    <row r="20" spans="1:8" x14ac:dyDescent="0.2">
      <c r="A20" s="436">
        <v>44730</v>
      </c>
      <c r="B20" s="323" t="s">
        <v>464</v>
      </c>
      <c r="C20" s="214" t="s">
        <v>49</v>
      </c>
      <c r="D20" s="214" t="s">
        <v>418</v>
      </c>
      <c r="E20" s="214" t="s">
        <v>180</v>
      </c>
      <c r="F20" s="214" t="s">
        <v>418</v>
      </c>
      <c r="G20" s="542" t="s">
        <v>462</v>
      </c>
    </row>
    <row r="21" spans="1:8" x14ac:dyDescent="0.2">
      <c r="A21" s="436">
        <v>44730</v>
      </c>
      <c r="B21" s="323" t="s">
        <v>465</v>
      </c>
      <c r="C21" s="214" t="s">
        <v>51</v>
      </c>
      <c r="D21" s="214" t="s">
        <v>418</v>
      </c>
      <c r="E21" s="214" t="s">
        <v>180</v>
      </c>
      <c r="F21" s="214" t="s">
        <v>418</v>
      </c>
      <c r="G21" s="541" t="s">
        <v>456</v>
      </c>
    </row>
    <row r="22" spans="1:8" x14ac:dyDescent="0.2">
      <c r="A22" s="436">
        <v>44733</v>
      </c>
      <c r="B22" s="323" t="s">
        <v>472</v>
      </c>
      <c r="C22" s="214" t="s">
        <v>50</v>
      </c>
      <c r="D22" s="214" t="s">
        <v>418</v>
      </c>
      <c r="E22" s="214" t="s">
        <v>180</v>
      </c>
      <c r="F22" s="214" t="s">
        <v>418</v>
      </c>
      <c r="G22" s="542" t="s">
        <v>473</v>
      </c>
    </row>
    <row r="23" spans="1:8" x14ac:dyDescent="0.2">
      <c r="A23" s="436">
        <v>44733</v>
      </c>
      <c r="B23" s="323" t="s">
        <v>474</v>
      </c>
      <c r="C23" s="214" t="s">
        <v>595</v>
      </c>
      <c r="D23" s="214" t="s">
        <v>180</v>
      </c>
      <c r="E23" s="214" t="s">
        <v>418</v>
      </c>
      <c r="F23" s="214" t="s">
        <v>418</v>
      </c>
      <c r="G23" s="541" t="s">
        <v>475</v>
      </c>
    </row>
    <row r="24" spans="1:8" s="364" customFormat="1" x14ac:dyDescent="0.2">
      <c r="A24" s="436">
        <v>44734</v>
      </c>
      <c r="B24" s="323" t="s">
        <v>476</v>
      </c>
      <c r="C24" s="343" t="s">
        <v>50</v>
      </c>
      <c r="D24" s="343" t="s">
        <v>180</v>
      </c>
      <c r="E24" s="343" t="s">
        <v>418</v>
      </c>
      <c r="F24" s="343" t="s">
        <v>418</v>
      </c>
      <c r="G24" s="541" t="s">
        <v>473</v>
      </c>
      <c r="H24" s="115"/>
    </row>
    <row r="25" spans="1:8" x14ac:dyDescent="0.2">
      <c r="A25" s="436">
        <v>44734</v>
      </c>
      <c r="B25" s="682" t="s">
        <v>479</v>
      </c>
      <c r="C25" s="681" t="s">
        <v>50</v>
      </c>
      <c r="D25" s="681" t="s">
        <v>418</v>
      </c>
      <c r="E25" s="681" t="s">
        <v>180</v>
      </c>
      <c r="F25" s="681" t="s">
        <v>418</v>
      </c>
      <c r="G25" s="684" t="s">
        <v>480</v>
      </c>
    </row>
    <row r="26" spans="1:8" s="364" customFormat="1" x14ac:dyDescent="0.2">
      <c r="A26" s="436">
        <v>44734</v>
      </c>
      <c r="B26" s="682" t="s">
        <v>479</v>
      </c>
      <c r="C26" s="681" t="s">
        <v>50</v>
      </c>
      <c r="D26" s="681" t="s">
        <v>418</v>
      </c>
      <c r="E26" s="681" t="s">
        <v>180</v>
      </c>
      <c r="F26" s="681" t="s">
        <v>418</v>
      </c>
      <c r="G26" s="683" t="s">
        <v>480</v>
      </c>
      <c r="H26" s="115"/>
    </row>
    <row r="27" spans="1:8" x14ac:dyDescent="0.2">
      <c r="A27" s="436">
        <v>44735</v>
      </c>
      <c r="B27" s="682" t="s">
        <v>479</v>
      </c>
      <c r="C27" s="681" t="s">
        <v>50</v>
      </c>
      <c r="D27" s="681" t="s">
        <v>418</v>
      </c>
      <c r="E27" s="681" t="s">
        <v>180</v>
      </c>
      <c r="F27" s="681" t="s">
        <v>418</v>
      </c>
      <c r="G27" s="684" t="s">
        <v>480</v>
      </c>
    </row>
    <row r="28" spans="1:8" s="364" customFormat="1" x14ac:dyDescent="0.2">
      <c r="A28" s="436">
        <v>44735</v>
      </c>
      <c r="B28" s="323" t="s">
        <v>477</v>
      </c>
      <c r="C28" s="343" t="s">
        <v>51</v>
      </c>
      <c r="D28" s="343" t="s">
        <v>418</v>
      </c>
      <c r="E28" s="343" t="s">
        <v>180</v>
      </c>
      <c r="F28" s="343" t="s">
        <v>418</v>
      </c>
      <c r="G28" s="541" t="s">
        <v>478</v>
      </c>
      <c r="H28" s="115"/>
    </row>
    <row r="29" spans="1:8" s="364" customFormat="1" x14ac:dyDescent="0.2">
      <c r="A29" s="436">
        <v>44735</v>
      </c>
      <c r="B29" s="682" t="s">
        <v>479</v>
      </c>
      <c r="C29" s="681" t="s">
        <v>50</v>
      </c>
      <c r="D29" s="681" t="s">
        <v>418</v>
      </c>
      <c r="E29" s="681" t="s">
        <v>180</v>
      </c>
      <c r="F29" s="681" t="s">
        <v>418</v>
      </c>
      <c r="G29" s="683" t="s">
        <v>480</v>
      </c>
      <c r="H29" s="115"/>
    </row>
    <row r="30" spans="1:8" s="364" customFormat="1" x14ac:dyDescent="0.2">
      <c r="A30" s="436">
        <v>44737</v>
      </c>
      <c r="B30" s="323" t="s">
        <v>481</v>
      </c>
      <c r="C30" s="343" t="s">
        <v>50</v>
      </c>
      <c r="D30" s="343" t="s">
        <v>180</v>
      </c>
      <c r="E30" s="343" t="s">
        <v>418</v>
      </c>
      <c r="F30" s="343" t="s">
        <v>418</v>
      </c>
      <c r="G30" s="541" t="s">
        <v>473</v>
      </c>
      <c r="H30" s="115"/>
    </row>
    <row r="31" spans="1:8" s="364" customFormat="1" x14ac:dyDescent="0.2">
      <c r="A31" s="436">
        <v>44737</v>
      </c>
      <c r="B31" s="323" t="s">
        <v>481</v>
      </c>
      <c r="C31" s="343" t="s">
        <v>50</v>
      </c>
      <c r="D31" s="343" t="s">
        <v>418</v>
      </c>
      <c r="E31" s="343" t="s">
        <v>180</v>
      </c>
      <c r="F31" s="343" t="s">
        <v>418</v>
      </c>
      <c r="G31" s="541" t="s">
        <v>473</v>
      </c>
      <c r="H31" s="115"/>
    </row>
    <row r="32" spans="1:8" x14ac:dyDescent="0.2">
      <c r="A32" s="436">
        <v>44737</v>
      </c>
      <c r="B32" s="323" t="s">
        <v>482</v>
      </c>
      <c r="C32" s="343" t="s">
        <v>49</v>
      </c>
      <c r="D32" s="343" t="s">
        <v>418</v>
      </c>
      <c r="E32" s="343" t="s">
        <v>180</v>
      </c>
      <c r="F32" s="343" t="s">
        <v>418</v>
      </c>
      <c r="G32" s="541" t="s">
        <v>483</v>
      </c>
    </row>
    <row r="33" spans="1:8" x14ac:dyDescent="0.2">
      <c r="A33" s="436">
        <v>44738</v>
      </c>
      <c r="B33" s="323" t="s">
        <v>487</v>
      </c>
      <c r="C33" s="214" t="s">
        <v>51</v>
      </c>
      <c r="D33" s="214" t="s">
        <v>418</v>
      </c>
      <c r="E33" s="214" t="s">
        <v>180</v>
      </c>
      <c r="F33" s="214" t="s">
        <v>418</v>
      </c>
      <c r="G33" s="541" t="s">
        <v>473</v>
      </c>
    </row>
    <row r="34" spans="1:8" x14ac:dyDescent="0.2">
      <c r="A34" s="436">
        <v>44738</v>
      </c>
      <c r="B34" s="323" t="s">
        <v>488</v>
      </c>
      <c r="C34" s="343" t="s">
        <v>51</v>
      </c>
      <c r="D34" s="343" t="s">
        <v>418</v>
      </c>
      <c r="E34" s="343" t="s">
        <v>180</v>
      </c>
      <c r="F34" s="343" t="s">
        <v>418</v>
      </c>
      <c r="G34" s="541" t="s">
        <v>473</v>
      </c>
    </row>
    <row r="35" spans="1:8" x14ac:dyDescent="0.2">
      <c r="A35" s="436">
        <v>44738</v>
      </c>
      <c r="B35" s="323" t="s">
        <v>489</v>
      </c>
      <c r="C35" s="343" t="s">
        <v>51</v>
      </c>
      <c r="D35" s="343" t="s">
        <v>418</v>
      </c>
      <c r="E35" s="343" t="s">
        <v>180</v>
      </c>
      <c r="F35" s="343" t="s">
        <v>418</v>
      </c>
      <c r="G35" s="541" t="s">
        <v>473</v>
      </c>
    </row>
    <row r="36" spans="1:8" x14ac:dyDescent="0.2">
      <c r="A36" s="436">
        <v>44739</v>
      </c>
      <c r="B36" s="323" t="s">
        <v>485</v>
      </c>
      <c r="C36" s="343" t="s">
        <v>52</v>
      </c>
      <c r="D36" s="343" t="s">
        <v>418</v>
      </c>
      <c r="E36" s="343" t="s">
        <v>180</v>
      </c>
      <c r="F36" s="343" t="s">
        <v>418</v>
      </c>
      <c r="G36" s="541" t="s">
        <v>486</v>
      </c>
    </row>
    <row r="37" spans="1:8" s="364" customFormat="1" x14ac:dyDescent="0.2">
      <c r="A37" s="436">
        <v>44739</v>
      </c>
      <c r="B37" s="622" t="s">
        <v>490</v>
      </c>
      <c r="C37" s="343" t="s">
        <v>50</v>
      </c>
      <c r="D37" s="343" t="s">
        <v>418</v>
      </c>
      <c r="E37" s="343" t="s">
        <v>180</v>
      </c>
      <c r="F37" s="343" t="s">
        <v>418</v>
      </c>
      <c r="G37" s="541" t="s">
        <v>473</v>
      </c>
      <c r="H37" s="115"/>
    </row>
    <row r="38" spans="1:8" x14ac:dyDescent="0.2">
      <c r="A38" s="436">
        <v>44739</v>
      </c>
      <c r="B38" s="343" t="s">
        <v>491</v>
      </c>
      <c r="C38" s="214" t="s">
        <v>50</v>
      </c>
      <c r="D38" s="214" t="s">
        <v>418</v>
      </c>
      <c r="E38" s="214" t="s">
        <v>180</v>
      </c>
      <c r="F38" s="214" t="s">
        <v>418</v>
      </c>
      <c r="G38" s="541" t="s">
        <v>473</v>
      </c>
    </row>
    <row r="39" spans="1:8" s="364" customFormat="1" x14ac:dyDescent="0.2">
      <c r="A39" s="436">
        <v>44739</v>
      </c>
      <c r="B39" s="343" t="s">
        <v>491</v>
      </c>
      <c r="C39" s="343" t="s">
        <v>50</v>
      </c>
      <c r="D39" s="343" t="s">
        <v>418</v>
      </c>
      <c r="E39" s="343" t="s">
        <v>180</v>
      </c>
      <c r="F39" s="343" t="s">
        <v>418</v>
      </c>
      <c r="G39" s="541" t="s">
        <v>473</v>
      </c>
      <c r="H39" s="115"/>
    </row>
    <row r="40" spans="1:8" x14ac:dyDescent="0.2">
      <c r="A40" s="436">
        <v>44740</v>
      </c>
      <c r="B40" s="323" t="s">
        <v>495</v>
      </c>
      <c r="C40" s="323" t="s">
        <v>51</v>
      </c>
      <c r="D40" s="323" t="s">
        <v>418</v>
      </c>
      <c r="E40" s="323" t="s">
        <v>418</v>
      </c>
      <c r="F40" s="323" t="s">
        <v>418</v>
      </c>
      <c r="G40" s="542" t="s">
        <v>473</v>
      </c>
    </row>
    <row r="41" spans="1:8" s="364" customFormat="1" x14ac:dyDescent="0.2">
      <c r="A41" s="436">
        <v>44740</v>
      </c>
      <c r="B41" s="323" t="s">
        <v>495</v>
      </c>
      <c r="C41" s="323" t="s">
        <v>51</v>
      </c>
      <c r="D41" s="323" t="s">
        <v>418</v>
      </c>
      <c r="E41" s="323" t="s">
        <v>180</v>
      </c>
      <c r="F41" s="323" t="s">
        <v>418</v>
      </c>
      <c r="G41" s="542" t="s">
        <v>473</v>
      </c>
      <c r="H41" s="115"/>
    </row>
    <row r="42" spans="1:8" x14ac:dyDescent="0.2">
      <c r="A42" s="436">
        <v>44742</v>
      </c>
      <c r="B42" s="343" t="s">
        <v>514</v>
      </c>
      <c r="C42" s="343" t="s">
        <v>51</v>
      </c>
      <c r="D42" s="343" t="s">
        <v>418</v>
      </c>
      <c r="E42" s="343" t="s">
        <v>180</v>
      </c>
      <c r="F42" s="343" t="s">
        <v>418</v>
      </c>
      <c r="G42" s="541" t="s">
        <v>515</v>
      </c>
    </row>
    <row r="43" spans="1:8" x14ac:dyDescent="0.2">
      <c r="A43" s="436">
        <v>44744</v>
      </c>
      <c r="B43" s="343" t="s">
        <v>516</v>
      </c>
      <c r="C43" s="343" t="s">
        <v>50</v>
      </c>
      <c r="D43" s="343"/>
      <c r="E43" s="343"/>
      <c r="F43" s="343" t="s">
        <v>418</v>
      </c>
      <c r="G43" s="541" t="s">
        <v>517</v>
      </c>
    </row>
    <row r="44" spans="1:8" x14ac:dyDescent="0.2">
      <c r="A44" s="436">
        <v>44744</v>
      </c>
      <c r="B44" s="343" t="s">
        <v>520</v>
      </c>
      <c r="C44" s="343" t="s">
        <v>518</v>
      </c>
      <c r="D44" s="343" t="s">
        <v>180</v>
      </c>
      <c r="E44" s="343" t="s">
        <v>418</v>
      </c>
      <c r="F44" s="343" t="s">
        <v>418</v>
      </c>
      <c r="G44" s="541" t="s">
        <v>519</v>
      </c>
    </row>
    <row r="45" spans="1:8" s="364" customFormat="1" x14ac:dyDescent="0.2">
      <c r="A45" s="436">
        <v>44745</v>
      </c>
      <c r="B45" s="343" t="s">
        <v>521</v>
      </c>
      <c r="C45" s="343" t="s">
        <v>50</v>
      </c>
      <c r="D45" s="343" t="s">
        <v>418</v>
      </c>
      <c r="E45" s="343" t="s">
        <v>180</v>
      </c>
      <c r="F45" s="343" t="s">
        <v>418</v>
      </c>
      <c r="G45" s="541" t="s">
        <v>522</v>
      </c>
      <c r="H45" s="115"/>
    </row>
    <row r="46" spans="1:8" x14ac:dyDescent="0.2">
      <c r="A46" s="436">
        <v>44745</v>
      </c>
      <c r="B46" s="343" t="s">
        <v>523</v>
      </c>
      <c r="C46" s="343" t="s">
        <v>50</v>
      </c>
      <c r="D46" s="343" t="s">
        <v>418</v>
      </c>
      <c r="E46" s="343" t="s">
        <v>180</v>
      </c>
      <c r="F46" s="343" t="s">
        <v>418</v>
      </c>
      <c r="G46" s="541" t="s">
        <v>462</v>
      </c>
    </row>
    <row r="47" spans="1:8" x14ac:dyDescent="0.2">
      <c r="A47" s="436">
        <v>44745</v>
      </c>
      <c r="B47" s="343" t="s">
        <v>524</v>
      </c>
      <c r="C47" s="214" t="s">
        <v>50</v>
      </c>
      <c r="D47" s="214" t="s">
        <v>180</v>
      </c>
      <c r="E47" s="214" t="s">
        <v>418</v>
      </c>
      <c r="F47" s="214" t="s">
        <v>418</v>
      </c>
      <c r="G47" s="541" t="s">
        <v>473</v>
      </c>
    </row>
    <row r="48" spans="1:8" x14ac:dyDescent="0.2">
      <c r="A48" s="436">
        <v>44747</v>
      </c>
      <c r="B48" s="214" t="s">
        <v>525</v>
      </c>
      <c r="C48" s="214" t="s">
        <v>50</v>
      </c>
      <c r="D48" s="214" t="s">
        <v>418</v>
      </c>
      <c r="E48" s="214" t="s">
        <v>180</v>
      </c>
      <c r="F48" s="214" t="s">
        <v>418</v>
      </c>
      <c r="G48" s="542" t="s">
        <v>574</v>
      </c>
    </row>
    <row r="49" spans="1:8" s="364" customFormat="1" x14ac:dyDescent="0.2">
      <c r="A49" s="436">
        <v>44747</v>
      </c>
      <c r="B49" s="343" t="s">
        <v>526</v>
      </c>
      <c r="C49" s="343" t="s">
        <v>50</v>
      </c>
      <c r="D49" s="343" t="s">
        <v>418</v>
      </c>
      <c r="E49" s="343" t="s">
        <v>180</v>
      </c>
      <c r="F49" s="343" t="s">
        <v>418</v>
      </c>
      <c r="G49" s="542" t="s">
        <v>574</v>
      </c>
      <c r="H49" s="115"/>
    </row>
    <row r="50" spans="1:8" s="364" customFormat="1" x14ac:dyDescent="0.2">
      <c r="A50" s="436">
        <v>44748</v>
      </c>
      <c r="B50" s="343" t="s">
        <v>516</v>
      </c>
      <c r="C50" s="343" t="s">
        <v>50</v>
      </c>
      <c r="D50" s="343" t="s">
        <v>418</v>
      </c>
      <c r="E50" s="343" t="s">
        <v>180</v>
      </c>
      <c r="F50" s="343" t="s">
        <v>418</v>
      </c>
      <c r="G50" s="542" t="s">
        <v>527</v>
      </c>
      <c r="H50" s="115"/>
    </row>
    <row r="51" spans="1:8" s="364" customFormat="1" x14ac:dyDescent="0.2">
      <c r="A51" s="436">
        <v>44749</v>
      </c>
      <c r="B51" s="343" t="s">
        <v>528</v>
      </c>
      <c r="C51" s="343" t="s">
        <v>50</v>
      </c>
      <c r="D51" s="343" t="s">
        <v>418</v>
      </c>
      <c r="E51" s="343" t="s">
        <v>180</v>
      </c>
      <c r="F51" s="343" t="s">
        <v>418</v>
      </c>
      <c r="G51" s="542" t="s">
        <v>529</v>
      </c>
      <c r="H51" s="115"/>
    </row>
    <row r="52" spans="1:8" x14ac:dyDescent="0.2">
      <c r="A52" s="436">
        <v>44751</v>
      </c>
      <c r="B52" s="343" t="s">
        <v>530</v>
      </c>
      <c r="C52" s="343" t="s">
        <v>50</v>
      </c>
      <c r="D52" s="343" t="s">
        <v>418</v>
      </c>
      <c r="E52" s="343" t="s">
        <v>180</v>
      </c>
      <c r="F52" s="343" t="s">
        <v>418</v>
      </c>
      <c r="G52" s="542" t="s">
        <v>574</v>
      </c>
    </row>
    <row r="53" spans="1:8" s="364" customFormat="1" x14ac:dyDescent="0.2">
      <c r="A53" s="436">
        <v>44751</v>
      </c>
      <c r="B53" s="323" t="s">
        <v>687</v>
      </c>
      <c r="C53" s="343" t="s">
        <v>49</v>
      </c>
      <c r="D53" s="343" t="s">
        <v>418</v>
      </c>
      <c r="E53" s="343" t="s">
        <v>180</v>
      </c>
      <c r="F53" s="343" t="s">
        <v>418</v>
      </c>
      <c r="G53" s="542" t="s">
        <v>483</v>
      </c>
      <c r="H53" s="115"/>
    </row>
    <row r="54" spans="1:8" s="364" customFormat="1" x14ac:dyDescent="0.2">
      <c r="A54" s="436">
        <v>44751</v>
      </c>
      <c r="B54" s="323" t="s">
        <v>688</v>
      </c>
      <c r="C54" s="323" t="s">
        <v>50</v>
      </c>
      <c r="D54" s="323" t="s">
        <v>418</v>
      </c>
      <c r="E54" s="323" t="s">
        <v>180</v>
      </c>
      <c r="F54" s="343"/>
      <c r="G54" s="542" t="s">
        <v>689</v>
      </c>
      <c r="H54" s="115"/>
    </row>
    <row r="55" spans="1:8" s="364" customFormat="1" x14ac:dyDescent="0.2">
      <c r="A55" s="436">
        <v>44752</v>
      </c>
      <c r="B55" s="343" t="s">
        <v>535</v>
      </c>
      <c r="C55" s="343" t="s">
        <v>50</v>
      </c>
      <c r="D55" s="343" t="s">
        <v>418</v>
      </c>
      <c r="E55" s="343" t="s">
        <v>180</v>
      </c>
      <c r="F55" s="343" t="s">
        <v>418</v>
      </c>
      <c r="G55" s="542" t="s">
        <v>452</v>
      </c>
      <c r="H55" s="115"/>
    </row>
    <row r="56" spans="1:8" x14ac:dyDescent="0.2">
      <c r="A56" s="436">
        <v>44753</v>
      </c>
      <c r="B56" s="343" t="s">
        <v>536</v>
      </c>
      <c r="C56" s="343" t="s">
        <v>51</v>
      </c>
      <c r="D56" s="343" t="s">
        <v>418</v>
      </c>
      <c r="E56" s="343" t="s">
        <v>180</v>
      </c>
      <c r="F56" s="343" t="s">
        <v>418</v>
      </c>
      <c r="G56" s="542" t="s">
        <v>452</v>
      </c>
    </row>
    <row r="57" spans="1:8" x14ac:dyDescent="0.2">
      <c r="A57" s="436">
        <v>44754</v>
      </c>
      <c r="B57" s="343" t="s">
        <v>495</v>
      </c>
      <c r="C57" s="343" t="s">
        <v>51</v>
      </c>
      <c r="D57" s="343" t="s">
        <v>418</v>
      </c>
      <c r="E57" s="343" t="s">
        <v>180</v>
      </c>
      <c r="F57" s="343" t="s">
        <v>418</v>
      </c>
      <c r="G57" s="542" t="s">
        <v>537</v>
      </c>
    </row>
    <row r="58" spans="1:8" x14ac:dyDescent="0.2">
      <c r="A58" s="436">
        <v>44754</v>
      </c>
      <c r="B58" s="343" t="s">
        <v>495</v>
      </c>
      <c r="C58" s="343" t="s">
        <v>51</v>
      </c>
      <c r="D58" s="343" t="s">
        <v>418</v>
      </c>
      <c r="E58" s="343" t="s">
        <v>180</v>
      </c>
      <c r="F58" s="343" t="s">
        <v>418</v>
      </c>
      <c r="G58" s="542" t="s">
        <v>537</v>
      </c>
    </row>
    <row r="59" spans="1:8" x14ac:dyDescent="0.2">
      <c r="A59" s="436">
        <v>44758</v>
      </c>
      <c r="B59" s="343" t="s">
        <v>495</v>
      </c>
      <c r="C59" s="343" t="s">
        <v>51</v>
      </c>
      <c r="D59" s="343" t="s">
        <v>418</v>
      </c>
      <c r="E59" s="343" t="s">
        <v>180</v>
      </c>
      <c r="F59" s="343" t="s">
        <v>418</v>
      </c>
      <c r="G59" s="542" t="s">
        <v>537</v>
      </c>
    </row>
    <row r="60" spans="1:8" s="364" customFormat="1" x14ac:dyDescent="0.2">
      <c r="A60" s="436">
        <v>44758</v>
      </c>
      <c r="B60" s="343" t="s">
        <v>495</v>
      </c>
      <c r="C60" s="343" t="s">
        <v>51</v>
      </c>
      <c r="D60" s="343" t="s">
        <v>418</v>
      </c>
      <c r="E60" s="343" t="s">
        <v>180</v>
      </c>
      <c r="F60" s="343" t="s">
        <v>418</v>
      </c>
      <c r="G60" s="542" t="s">
        <v>537</v>
      </c>
      <c r="H60" s="115"/>
    </row>
    <row r="61" spans="1:8" s="364" customFormat="1" x14ac:dyDescent="0.2">
      <c r="A61" s="436">
        <v>44761</v>
      </c>
      <c r="B61" s="343" t="s">
        <v>495</v>
      </c>
      <c r="C61" s="343" t="s">
        <v>51</v>
      </c>
      <c r="D61" s="343" t="s">
        <v>418</v>
      </c>
      <c r="E61" s="343" t="s">
        <v>180</v>
      </c>
      <c r="F61" s="343" t="s">
        <v>418</v>
      </c>
      <c r="G61" s="542" t="s">
        <v>537</v>
      </c>
      <c r="H61" s="115"/>
    </row>
    <row r="62" spans="1:8" x14ac:dyDescent="0.2">
      <c r="A62" s="436">
        <v>44762</v>
      </c>
      <c r="B62" s="343" t="s">
        <v>563</v>
      </c>
      <c r="C62" s="343" t="s">
        <v>50</v>
      </c>
      <c r="D62" s="343" t="s">
        <v>418</v>
      </c>
      <c r="E62" s="343" t="s">
        <v>180</v>
      </c>
      <c r="F62" s="343" t="s">
        <v>418</v>
      </c>
      <c r="G62" s="542" t="s">
        <v>462</v>
      </c>
    </row>
    <row r="63" spans="1:8" x14ac:dyDescent="0.2">
      <c r="A63" s="436">
        <v>44762</v>
      </c>
      <c r="B63" s="343" t="s">
        <v>523</v>
      </c>
      <c r="C63" s="343" t="s">
        <v>50</v>
      </c>
      <c r="D63" s="343" t="s">
        <v>418</v>
      </c>
      <c r="E63" s="343" t="s">
        <v>180</v>
      </c>
      <c r="F63" s="343" t="s">
        <v>418</v>
      </c>
      <c r="G63" s="542" t="s">
        <v>462</v>
      </c>
    </row>
    <row r="64" spans="1:8" x14ac:dyDescent="0.2">
      <c r="A64" s="436">
        <v>44765</v>
      </c>
      <c r="B64" s="343" t="s">
        <v>570</v>
      </c>
      <c r="C64" s="343" t="s">
        <v>51</v>
      </c>
      <c r="D64" s="343" t="s">
        <v>418</v>
      </c>
      <c r="E64" s="343" t="s">
        <v>180</v>
      </c>
      <c r="F64" s="343" t="s">
        <v>418</v>
      </c>
      <c r="G64" s="542" t="s">
        <v>452</v>
      </c>
    </row>
    <row r="65" spans="1:8" x14ac:dyDescent="0.2">
      <c r="A65" s="436">
        <v>44765</v>
      </c>
      <c r="B65" s="343" t="s">
        <v>570</v>
      </c>
      <c r="C65" s="343" t="s">
        <v>51</v>
      </c>
      <c r="D65" s="343" t="s">
        <v>418</v>
      </c>
      <c r="E65" s="343" t="s">
        <v>180</v>
      </c>
      <c r="F65" s="343" t="s">
        <v>418</v>
      </c>
      <c r="G65" s="542" t="s">
        <v>452</v>
      </c>
    </row>
    <row r="66" spans="1:8" x14ac:dyDescent="0.2">
      <c r="A66" s="436">
        <v>44765</v>
      </c>
      <c r="B66" s="343" t="s">
        <v>570</v>
      </c>
      <c r="C66" s="343" t="s">
        <v>51</v>
      </c>
      <c r="D66" s="343" t="s">
        <v>418</v>
      </c>
      <c r="E66" s="343" t="s">
        <v>180</v>
      </c>
      <c r="F66" s="343" t="s">
        <v>418</v>
      </c>
      <c r="G66" s="542" t="s">
        <v>452</v>
      </c>
    </row>
    <row r="67" spans="1:8" s="364" customFormat="1" x14ac:dyDescent="0.2">
      <c r="A67" s="436">
        <v>44765</v>
      </c>
      <c r="B67" s="323" t="s">
        <v>528</v>
      </c>
      <c r="C67" s="323" t="s">
        <v>50</v>
      </c>
      <c r="D67" s="323" t="s">
        <v>418</v>
      </c>
      <c r="E67" s="323" t="s">
        <v>180</v>
      </c>
      <c r="F67" s="323" t="s">
        <v>418</v>
      </c>
      <c r="G67" s="542" t="s">
        <v>689</v>
      </c>
      <c r="H67" s="115"/>
    </row>
    <row r="68" spans="1:8" x14ac:dyDescent="0.2">
      <c r="A68" s="436">
        <v>44766</v>
      </c>
      <c r="B68" s="343" t="s">
        <v>570</v>
      </c>
      <c r="C68" s="343" t="s">
        <v>51</v>
      </c>
      <c r="D68" s="343" t="s">
        <v>418</v>
      </c>
      <c r="E68" s="343" t="s">
        <v>418</v>
      </c>
      <c r="F68" s="343" t="s">
        <v>418</v>
      </c>
      <c r="G68" s="542" t="s">
        <v>452</v>
      </c>
    </row>
    <row r="69" spans="1:8" x14ac:dyDescent="0.2">
      <c r="A69" s="436">
        <v>44766</v>
      </c>
      <c r="B69" s="343" t="s">
        <v>571</v>
      </c>
      <c r="C69" s="343" t="s">
        <v>50</v>
      </c>
      <c r="D69" s="343" t="s">
        <v>418</v>
      </c>
      <c r="E69" s="343" t="s">
        <v>180</v>
      </c>
      <c r="F69" s="343" t="s">
        <v>418</v>
      </c>
      <c r="G69" s="541" t="s">
        <v>572</v>
      </c>
    </row>
    <row r="70" spans="1:8" x14ac:dyDescent="0.2">
      <c r="A70" s="436">
        <v>44766</v>
      </c>
      <c r="B70" s="343" t="s">
        <v>495</v>
      </c>
      <c r="C70" s="343" t="s">
        <v>51</v>
      </c>
      <c r="D70" s="343" t="s">
        <v>418</v>
      </c>
      <c r="E70" s="343" t="s">
        <v>180</v>
      </c>
      <c r="F70" s="343" t="s">
        <v>418</v>
      </c>
      <c r="G70" s="541" t="s">
        <v>572</v>
      </c>
    </row>
    <row r="71" spans="1:8" s="364" customFormat="1" x14ac:dyDescent="0.2">
      <c r="A71" s="436">
        <v>44766</v>
      </c>
      <c r="B71" s="343" t="s">
        <v>573</v>
      </c>
      <c r="C71" s="343" t="s">
        <v>50</v>
      </c>
      <c r="D71" s="343" t="s">
        <v>418</v>
      </c>
      <c r="E71" s="343" t="s">
        <v>180</v>
      </c>
      <c r="F71" s="343" t="s">
        <v>418</v>
      </c>
      <c r="G71" s="541" t="s">
        <v>574</v>
      </c>
      <c r="H71" s="115"/>
    </row>
    <row r="72" spans="1:8" s="364" customFormat="1" x14ac:dyDescent="0.2">
      <c r="A72" s="436">
        <v>44766</v>
      </c>
      <c r="B72" s="343" t="s">
        <v>573</v>
      </c>
      <c r="C72" s="343" t="s">
        <v>50</v>
      </c>
      <c r="D72" s="343" t="s">
        <v>418</v>
      </c>
      <c r="E72" s="343" t="s">
        <v>180</v>
      </c>
      <c r="F72" s="343" t="s">
        <v>418</v>
      </c>
      <c r="G72" s="541" t="s">
        <v>574</v>
      </c>
      <c r="H72" s="115"/>
    </row>
    <row r="73" spans="1:8" x14ac:dyDescent="0.2">
      <c r="A73" s="436">
        <v>44766</v>
      </c>
      <c r="B73" s="343" t="s">
        <v>573</v>
      </c>
      <c r="C73" s="343" t="s">
        <v>50</v>
      </c>
      <c r="D73" s="343" t="s">
        <v>418</v>
      </c>
      <c r="E73" s="343" t="s">
        <v>180</v>
      </c>
      <c r="F73" s="343" t="s">
        <v>418</v>
      </c>
      <c r="G73" s="541" t="s">
        <v>574</v>
      </c>
    </row>
    <row r="74" spans="1:8" x14ac:dyDescent="0.2">
      <c r="A74" s="436">
        <v>44768</v>
      </c>
      <c r="B74" s="343" t="s">
        <v>573</v>
      </c>
      <c r="C74" s="343" t="s">
        <v>50</v>
      </c>
      <c r="D74" s="343" t="s">
        <v>418</v>
      </c>
      <c r="E74" s="343" t="s">
        <v>180</v>
      </c>
      <c r="F74" s="343" t="s">
        <v>418</v>
      </c>
      <c r="G74" s="542" t="s">
        <v>690</v>
      </c>
    </row>
    <row r="75" spans="1:8" x14ac:dyDescent="0.2">
      <c r="A75" s="436">
        <v>44769</v>
      </c>
      <c r="B75" s="343" t="s">
        <v>460</v>
      </c>
      <c r="C75" s="343" t="s">
        <v>50</v>
      </c>
      <c r="D75" s="343" t="s">
        <v>180</v>
      </c>
      <c r="E75" s="343" t="s">
        <v>418</v>
      </c>
      <c r="F75" s="343" t="s">
        <v>418</v>
      </c>
      <c r="G75" s="541" t="s">
        <v>452</v>
      </c>
    </row>
    <row r="76" spans="1:8" x14ac:dyDescent="0.2">
      <c r="A76" s="436">
        <v>44769</v>
      </c>
      <c r="B76" s="343" t="s">
        <v>460</v>
      </c>
      <c r="C76" s="343" t="s">
        <v>50</v>
      </c>
      <c r="D76" s="343" t="s">
        <v>180</v>
      </c>
      <c r="E76" s="343" t="s">
        <v>418</v>
      </c>
      <c r="F76" s="343" t="s">
        <v>418</v>
      </c>
      <c r="G76" s="541" t="s">
        <v>452</v>
      </c>
    </row>
    <row r="77" spans="1:8" x14ac:dyDescent="0.2">
      <c r="A77" s="436">
        <v>44769</v>
      </c>
      <c r="B77" s="343" t="s">
        <v>460</v>
      </c>
      <c r="C77" s="343" t="s">
        <v>50</v>
      </c>
      <c r="D77" s="343" t="s">
        <v>180</v>
      </c>
      <c r="E77" s="343" t="s">
        <v>418</v>
      </c>
      <c r="F77" s="343" t="s">
        <v>418</v>
      </c>
      <c r="G77" s="541" t="s">
        <v>452</v>
      </c>
    </row>
    <row r="78" spans="1:8" x14ac:dyDescent="0.2">
      <c r="A78" s="436">
        <v>44769</v>
      </c>
      <c r="B78" s="343" t="s">
        <v>576</v>
      </c>
      <c r="C78" s="343" t="s">
        <v>51</v>
      </c>
      <c r="D78" s="343" t="s">
        <v>180</v>
      </c>
      <c r="E78" s="343" t="s">
        <v>418</v>
      </c>
      <c r="F78" s="343" t="s">
        <v>418</v>
      </c>
      <c r="G78" s="541" t="s">
        <v>451</v>
      </c>
    </row>
    <row r="79" spans="1:8" s="364" customFormat="1" x14ac:dyDescent="0.2">
      <c r="A79" s="436">
        <v>44770</v>
      </c>
      <c r="B79" s="323" t="s">
        <v>495</v>
      </c>
      <c r="C79" s="323" t="s">
        <v>51</v>
      </c>
      <c r="D79" s="323" t="s">
        <v>418</v>
      </c>
      <c r="E79" s="323" t="s">
        <v>180</v>
      </c>
      <c r="F79" s="323" t="s">
        <v>418</v>
      </c>
      <c r="G79" s="542" t="s">
        <v>473</v>
      </c>
      <c r="H79" s="115"/>
    </row>
    <row r="80" spans="1:8" s="364" customFormat="1" x14ac:dyDescent="0.2">
      <c r="A80" s="436">
        <v>44770</v>
      </c>
      <c r="B80" s="323" t="s">
        <v>691</v>
      </c>
      <c r="C80" s="323" t="s">
        <v>50</v>
      </c>
      <c r="D80" s="323" t="s">
        <v>180</v>
      </c>
      <c r="E80" s="323" t="s">
        <v>418</v>
      </c>
      <c r="F80" s="323" t="s">
        <v>418</v>
      </c>
      <c r="G80" s="542" t="s">
        <v>473</v>
      </c>
      <c r="H80" s="115"/>
    </row>
    <row r="81" spans="1:8" s="364" customFormat="1" x14ac:dyDescent="0.2">
      <c r="A81" s="436">
        <v>44770</v>
      </c>
      <c r="B81" s="323" t="s">
        <v>692</v>
      </c>
      <c r="C81" s="323" t="s">
        <v>50</v>
      </c>
      <c r="D81" s="323" t="s">
        <v>180</v>
      </c>
      <c r="E81" s="323" t="s">
        <v>418</v>
      </c>
      <c r="F81" s="323" t="s">
        <v>418</v>
      </c>
      <c r="G81" s="542" t="s">
        <v>473</v>
      </c>
      <c r="H81" s="115"/>
    </row>
    <row r="82" spans="1:8" x14ac:dyDescent="0.2">
      <c r="A82" s="436">
        <v>44771</v>
      </c>
      <c r="B82" s="214" t="s">
        <v>577</v>
      </c>
      <c r="C82" s="214" t="s">
        <v>50</v>
      </c>
      <c r="D82" s="214" t="s">
        <v>418</v>
      </c>
      <c r="E82" s="214" t="s">
        <v>180</v>
      </c>
      <c r="F82" s="343" t="s">
        <v>418</v>
      </c>
      <c r="G82" s="541" t="s">
        <v>586</v>
      </c>
    </row>
    <row r="83" spans="1:8" x14ac:dyDescent="0.2">
      <c r="A83" s="436">
        <v>44771</v>
      </c>
      <c r="B83" s="214" t="s">
        <v>578</v>
      </c>
      <c r="C83" s="214" t="s">
        <v>50</v>
      </c>
      <c r="D83" s="214" t="s">
        <v>418</v>
      </c>
      <c r="E83" s="214" t="s">
        <v>180</v>
      </c>
      <c r="F83" s="343" t="s">
        <v>418</v>
      </c>
      <c r="G83" s="542" t="s">
        <v>579</v>
      </c>
    </row>
    <row r="84" spans="1:8" s="364" customFormat="1" x14ac:dyDescent="0.2">
      <c r="A84" s="436">
        <v>44771</v>
      </c>
      <c r="B84" s="343" t="s">
        <v>603</v>
      </c>
      <c r="C84" s="343" t="s">
        <v>50</v>
      </c>
      <c r="D84" s="343" t="s">
        <v>180</v>
      </c>
      <c r="E84" s="343" t="s">
        <v>418</v>
      </c>
      <c r="F84" s="343" t="s">
        <v>418</v>
      </c>
      <c r="G84" s="542" t="s">
        <v>473</v>
      </c>
      <c r="H84" s="115"/>
    </row>
    <row r="85" spans="1:8" s="364" customFormat="1" x14ac:dyDescent="0.2">
      <c r="A85" s="436">
        <v>44772</v>
      </c>
      <c r="B85" s="343" t="s">
        <v>585</v>
      </c>
      <c r="C85" s="343" t="s">
        <v>50</v>
      </c>
      <c r="D85" s="343" t="s">
        <v>418</v>
      </c>
      <c r="E85" s="343" t="s">
        <v>180</v>
      </c>
      <c r="F85" s="343" t="s">
        <v>418</v>
      </c>
      <c r="G85" s="542" t="s">
        <v>586</v>
      </c>
      <c r="H85" s="115"/>
    </row>
    <row r="86" spans="1:8" s="364" customFormat="1" x14ac:dyDescent="0.2">
      <c r="A86" s="436">
        <v>44772</v>
      </c>
      <c r="B86" s="343" t="s">
        <v>597</v>
      </c>
      <c r="C86" s="343" t="s">
        <v>49</v>
      </c>
      <c r="D86" s="343" t="s">
        <v>418</v>
      </c>
      <c r="E86" s="343" t="s">
        <v>180</v>
      </c>
      <c r="F86" s="343" t="s">
        <v>418</v>
      </c>
      <c r="G86" s="542" t="s">
        <v>462</v>
      </c>
      <c r="H86" s="115"/>
    </row>
    <row r="87" spans="1:8" s="364" customFormat="1" x14ac:dyDescent="0.2">
      <c r="A87" s="436">
        <v>44772</v>
      </c>
      <c r="B87" s="343" t="s">
        <v>603</v>
      </c>
      <c r="C87" s="343" t="s">
        <v>50</v>
      </c>
      <c r="D87" s="343" t="s">
        <v>180</v>
      </c>
      <c r="E87" s="343" t="s">
        <v>418</v>
      </c>
      <c r="F87" s="343" t="s">
        <v>418</v>
      </c>
      <c r="G87" s="542" t="s">
        <v>473</v>
      </c>
      <c r="H87" s="115"/>
    </row>
    <row r="88" spans="1:8" s="364" customFormat="1" x14ac:dyDescent="0.2">
      <c r="A88" s="436">
        <v>44772</v>
      </c>
      <c r="B88" s="343" t="s">
        <v>603</v>
      </c>
      <c r="C88" s="343" t="s">
        <v>50</v>
      </c>
      <c r="D88" s="343" t="s">
        <v>180</v>
      </c>
      <c r="E88" s="343" t="s">
        <v>418</v>
      </c>
      <c r="F88" s="343" t="s">
        <v>418</v>
      </c>
      <c r="G88" s="542" t="s">
        <v>473</v>
      </c>
      <c r="H88" s="115"/>
    </row>
    <row r="89" spans="1:8" s="364" customFormat="1" x14ac:dyDescent="0.2">
      <c r="A89" s="436">
        <v>44772</v>
      </c>
      <c r="B89" s="343" t="s">
        <v>603</v>
      </c>
      <c r="C89" s="343" t="s">
        <v>50</v>
      </c>
      <c r="D89" s="343" t="s">
        <v>180</v>
      </c>
      <c r="E89" s="343" t="s">
        <v>418</v>
      </c>
      <c r="F89" s="343" t="s">
        <v>418</v>
      </c>
      <c r="G89" s="542" t="s">
        <v>473</v>
      </c>
      <c r="H89" s="115"/>
    </row>
    <row r="90" spans="1:8" s="364" customFormat="1" x14ac:dyDescent="0.2">
      <c r="A90" s="436">
        <v>44772</v>
      </c>
      <c r="B90" s="323" t="s">
        <v>594</v>
      </c>
      <c r="C90" s="343" t="s">
        <v>595</v>
      </c>
      <c r="D90" s="343" t="s">
        <v>418</v>
      </c>
      <c r="E90" s="343" t="s">
        <v>418</v>
      </c>
      <c r="F90" s="343" t="s">
        <v>418</v>
      </c>
      <c r="G90" s="542" t="s">
        <v>596</v>
      </c>
      <c r="H90" s="115"/>
    </row>
    <row r="91" spans="1:8" x14ac:dyDescent="0.2">
      <c r="A91" s="436">
        <v>44773</v>
      </c>
      <c r="B91" s="323" t="s">
        <v>598</v>
      </c>
      <c r="C91" s="343" t="s">
        <v>50</v>
      </c>
      <c r="D91" s="343" t="s">
        <v>418</v>
      </c>
      <c r="E91" s="343" t="s">
        <v>180</v>
      </c>
      <c r="F91" s="343" t="s">
        <v>418</v>
      </c>
      <c r="G91" s="542" t="s">
        <v>462</v>
      </c>
    </row>
    <row r="92" spans="1:8" x14ac:dyDescent="0.2">
      <c r="A92" s="436">
        <v>44773</v>
      </c>
      <c r="B92" s="323" t="s">
        <v>598</v>
      </c>
      <c r="C92" s="343" t="s">
        <v>50</v>
      </c>
      <c r="D92" s="343" t="s">
        <v>418</v>
      </c>
      <c r="E92" s="343" t="s">
        <v>180</v>
      </c>
      <c r="F92" s="343" t="s">
        <v>418</v>
      </c>
      <c r="G92" s="541" t="s">
        <v>462</v>
      </c>
    </row>
    <row r="93" spans="1:8" x14ac:dyDescent="0.2">
      <c r="A93" s="436">
        <v>44775</v>
      </c>
      <c r="B93" s="323" t="s">
        <v>563</v>
      </c>
      <c r="C93" s="214" t="s">
        <v>50</v>
      </c>
      <c r="D93" s="214" t="s">
        <v>418</v>
      </c>
      <c r="E93" s="214" t="s">
        <v>180</v>
      </c>
      <c r="F93" s="214" t="s">
        <v>418</v>
      </c>
      <c r="G93" s="542" t="s">
        <v>452</v>
      </c>
    </row>
    <row r="94" spans="1:8" s="364" customFormat="1" x14ac:dyDescent="0.2">
      <c r="A94" s="436">
        <v>44775</v>
      </c>
      <c r="B94" s="323" t="s">
        <v>495</v>
      </c>
      <c r="C94" s="323" t="s">
        <v>51</v>
      </c>
      <c r="D94" s="323" t="s">
        <v>418</v>
      </c>
      <c r="E94" s="323" t="s">
        <v>180</v>
      </c>
      <c r="F94" s="343"/>
      <c r="G94" s="542" t="s">
        <v>473</v>
      </c>
      <c r="H94" s="115"/>
    </row>
    <row r="95" spans="1:8" s="364" customFormat="1" x14ac:dyDescent="0.2">
      <c r="A95" s="436">
        <v>44782</v>
      </c>
      <c r="B95" s="323" t="s">
        <v>573</v>
      </c>
      <c r="C95" s="343" t="s">
        <v>50</v>
      </c>
      <c r="D95" s="343" t="s">
        <v>418</v>
      </c>
      <c r="E95" s="343" t="s">
        <v>180</v>
      </c>
      <c r="F95" s="343" t="s">
        <v>418</v>
      </c>
      <c r="G95" s="542" t="s">
        <v>473</v>
      </c>
      <c r="H95" s="115"/>
    </row>
    <row r="96" spans="1:8" x14ac:dyDescent="0.2">
      <c r="A96" s="436">
        <v>44786</v>
      </c>
      <c r="B96" s="214" t="s">
        <v>632</v>
      </c>
      <c r="C96" s="214" t="s">
        <v>50</v>
      </c>
      <c r="D96" s="214" t="s">
        <v>180</v>
      </c>
      <c r="E96" s="214" t="s">
        <v>418</v>
      </c>
      <c r="F96" s="343" t="s">
        <v>418</v>
      </c>
      <c r="G96" s="542" t="s">
        <v>473</v>
      </c>
    </row>
    <row r="97" spans="1:8" s="364" customFormat="1" x14ac:dyDescent="0.2">
      <c r="A97" s="436">
        <v>44789</v>
      </c>
      <c r="B97" s="343" t="s">
        <v>711</v>
      </c>
      <c r="C97" s="343" t="s">
        <v>50</v>
      </c>
      <c r="D97" s="343" t="s">
        <v>180</v>
      </c>
      <c r="E97" s="343" t="s">
        <v>418</v>
      </c>
      <c r="F97" s="343"/>
      <c r="G97" s="542" t="s">
        <v>473</v>
      </c>
      <c r="H97" s="115"/>
    </row>
    <row r="98" spans="1:8" s="364" customFormat="1" x14ac:dyDescent="0.2">
      <c r="A98" s="436">
        <v>44789</v>
      </c>
      <c r="B98" s="343" t="s">
        <v>712</v>
      </c>
      <c r="C98" s="343" t="s">
        <v>50</v>
      </c>
      <c r="D98" s="343" t="s">
        <v>180</v>
      </c>
      <c r="E98" s="343" t="s">
        <v>418</v>
      </c>
      <c r="F98" s="343"/>
      <c r="G98" s="542" t="s">
        <v>473</v>
      </c>
      <c r="H98" s="115"/>
    </row>
    <row r="99" spans="1:8" x14ac:dyDescent="0.2">
      <c r="A99" s="436">
        <v>44791</v>
      </c>
      <c r="B99" s="343" t="s">
        <v>637</v>
      </c>
      <c r="C99" s="214" t="s">
        <v>50</v>
      </c>
      <c r="D99" s="214" t="s">
        <v>418</v>
      </c>
      <c r="E99" s="214" t="s">
        <v>180</v>
      </c>
      <c r="F99" s="343" t="s">
        <v>418</v>
      </c>
      <c r="G99" s="542" t="s">
        <v>452</v>
      </c>
    </row>
    <row r="100" spans="1:8" x14ac:dyDescent="0.2">
      <c r="A100" s="436">
        <v>44792</v>
      </c>
      <c r="B100" s="343" t="s">
        <v>638</v>
      </c>
      <c r="C100" s="214" t="s">
        <v>50</v>
      </c>
      <c r="D100" s="214" t="s">
        <v>418</v>
      </c>
      <c r="E100" s="214" t="s">
        <v>180</v>
      </c>
      <c r="F100" s="214" t="s">
        <v>418</v>
      </c>
      <c r="G100" s="542" t="s">
        <v>579</v>
      </c>
    </row>
    <row r="101" spans="1:8" x14ac:dyDescent="0.2">
      <c r="A101" s="436">
        <v>44793</v>
      </c>
      <c r="B101" s="343" t="s">
        <v>643</v>
      </c>
      <c r="C101" s="343" t="s">
        <v>50</v>
      </c>
      <c r="D101" s="343" t="s">
        <v>180</v>
      </c>
      <c r="E101" s="343" t="s">
        <v>418</v>
      </c>
      <c r="F101" s="343" t="s">
        <v>418</v>
      </c>
      <c r="G101" s="542" t="s">
        <v>644</v>
      </c>
    </row>
    <row r="102" spans="1:8" x14ac:dyDescent="0.2">
      <c r="A102" s="436">
        <v>44793</v>
      </c>
      <c r="B102" s="343" t="s">
        <v>645</v>
      </c>
      <c r="C102" s="343" t="s">
        <v>50</v>
      </c>
      <c r="D102" s="343" t="s">
        <v>418</v>
      </c>
      <c r="E102" s="343" t="s">
        <v>180</v>
      </c>
      <c r="F102" s="343" t="s">
        <v>418</v>
      </c>
      <c r="G102" s="542" t="s">
        <v>644</v>
      </c>
    </row>
    <row r="103" spans="1:8" x14ac:dyDescent="0.2">
      <c r="A103" s="436">
        <v>44793</v>
      </c>
      <c r="B103" s="343" t="s">
        <v>646</v>
      </c>
      <c r="C103" s="214" t="s">
        <v>51</v>
      </c>
      <c r="D103" s="214" t="s">
        <v>418</v>
      </c>
      <c r="E103" s="214" t="s">
        <v>180</v>
      </c>
      <c r="F103" s="214" t="s">
        <v>418</v>
      </c>
      <c r="G103" s="542" t="s">
        <v>452</v>
      </c>
    </row>
    <row r="104" spans="1:8" s="364" customFormat="1" x14ac:dyDescent="0.2">
      <c r="A104" s="436">
        <v>44793</v>
      </c>
      <c r="B104" s="343" t="s">
        <v>710</v>
      </c>
      <c r="C104" s="343" t="s">
        <v>50</v>
      </c>
      <c r="D104" s="343" t="s">
        <v>180</v>
      </c>
      <c r="E104" s="343" t="s">
        <v>418</v>
      </c>
      <c r="F104" s="343"/>
      <c r="G104" s="542" t="s">
        <v>473</v>
      </c>
      <c r="H104" s="115"/>
    </row>
    <row r="105" spans="1:8" x14ac:dyDescent="0.2">
      <c r="A105" s="436">
        <v>44794</v>
      </c>
      <c r="B105" s="343" t="s">
        <v>647</v>
      </c>
      <c r="C105" s="343" t="s">
        <v>50</v>
      </c>
      <c r="D105" s="343" t="s">
        <v>418</v>
      </c>
      <c r="E105" s="343" t="s">
        <v>180</v>
      </c>
      <c r="F105" s="343" t="s">
        <v>418</v>
      </c>
      <c r="G105" s="542" t="s">
        <v>517</v>
      </c>
    </row>
    <row r="106" spans="1:8" x14ac:dyDescent="0.2">
      <c r="A106" s="436">
        <v>44794</v>
      </c>
      <c r="B106" s="343" t="s">
        <v>652</v>
      </c>
      <c r="C106" s="343" t="s">
        <v>50</v>
      </c>
      <c r="D106" s="343" t="s">
        <v>418</v>
      </c>
      <c r="E106" s="343" t="s">
        <v>180</v>
      </c>
      <c r="F106" s="343" t="s">
        <v>418</v>
      </c>
      <c r="G106" s="542" t="s">
        <v>579</v>
      </c>
    </row>
    <row r="107" spans="1:8" x14ac:dyDescent="0.2">
      <c r="A107" s="436">
        <v>44794</v>
      </c>
      <c r="B107" s="343" t="s">
        <v>653</v>
      </c>
      <c r="C107" s="343" t="s">
        <v>50</v>
      </c>
      <c r="D107" s="343" t="s">
        <v>418</v>
      </c>
      <c r="E107" s="343" t="s">
        <v>180</v>
      </c>
      <c r="F107" s="343" t="s">
        <v>418</v>
      </c>
      <c r="G107" s="542" t="s">
        <v>579</v>
      </c>
    </row>
    <row r="108" spans="1:8" s="364" customFormat="1" x14ac:dyDescent="0.2">
      <c r="A108" s="436">
        <v>44795</v>
      </c>
      <c r="B108" s="323" t="s">
        <v>573</v>
      </c>
      <c r="C108" s="323" t="s">
        <v>50</v>
      </c>
      <c r="D108" s="323" t="s">
        <v>418</v>
      </c>
      <c r="E108" s="323" t="s">
        <v>180</v>
      </c>
      <c r="F108" s="343"/>
      <c r="G108" s="542" t="s">
        <v>473</v>
      </c>
      <c r="H108" s="115"/>
    </row>
    <row r="109" spans="1:8" s="364" customFormat="1" x14ac:dyDescent="0.2">
      <c r="A109" s="436">
        <v>44797</v>
      </c>
      <c r="B109" s="343" t="s">
        <v>709</v>
      </c>
      <c r="C109" s="343" t="s">
        <v>50</v>
      </c>
      <c r="D109" s="343" t="s">
        <v>180</v>
      </c>
      <c r="E109" s="343" t="s">
        <v>418</v>
      </c>
      <c r="F109" s="343"/>
      <c r="G109" s="542" t="s">
        <v>473</v>
      </c>
      <c r="H109" s="115"/>
    </row>
    <row r="110" spans="1:8" x14ac:dyDescent="0.2">
      <c r="A110" s="436">
        <v>44801</v>
      </c>
      <c r="B110" s="343" t="s">
        <v>666</v>
      </c>
      <c r="C110" s="343" t="s">
        <v>52</v>
      </c>
      <c r="D110" s="343" t="s">
        <v>418</v>
      </c>
      <c r="E110" s="343" t="s">
        <v>180</v>
      </c>
      <c r="F110" s="343" t="s">
        <v>418</v>
      </c>
      <c r="G110" s="542" t="s">
        <v>667</v>
      </c>
    </row>
    <row r="111" spans="1:8" x14ac:dyDescent="0.2">
      <c r="A111" s="436">
        <v>44801</v>
      </c>
      <c r="B111" s="343" t="s">
        <v>666</v>
      </c>
      <c r="C111" s="343" t="s">
        <v>52</v>
      </c>
      <c r="D111" s="343" t="s">
        <v>418</v>
      </c>
      <c r="E111" s="343" t="s">
        <v>180</v>
      </c>
      <c r="F111" s="343" t="s">
        <v>418</v>
      </c>
      <c r="G111" s="542" t="s">
        <v>667</v>
      </c>
    </row>
    <row r="112" spans="1:8" s="364" customFormat="1" x14ac:dyDescent="0.2">
      <c r="A112" s="436">
        <v>44803</v>
      </c>
      <c r="B112" s="343" t="s">
        <v>708</v>
      </c>
      <c r="C112" s="343" t="s">
        <v>50</v>
      </c>
      <c r="D112" s="343" t="s">
        <v>180</v>
      </c>
      <c r="E112" s="343" t="s">
        <v>418</v>
      </c>
      <c r="F112" s="343"/>
      <c r="G112" s="542" t="s">
        <v>473</v>
      </c>
      <c r="H112" s="115"/>
    </row>
    <row r="113" spans="1:8" s="364" customFormat="1" x14ac:dyDescent="0.2">
      <c r="A113" s="436">
        <v>44806</v>
      </c>
      <c r="B113" s="343" t="s">
        <v>707</v>
      </c>
      <c r="C113" s="343" t="s">
        <v>50</v>
      </c>
      <c r="D113" s="343" t="s">
        <v>180</v>
      </c>
      <c r="E113" s="343" t="s">
        <v>418</v>
      </c>
      <c r="F113" s="343"/>
      <c r="G113" s="542" t="s">
        <v>473</v>
      </c>
      <c r="H113" s="115"/>
    </row>
    <row r="114" spans="1:8" s="364" customFormat="1" x14ac:dyDescent="0.2">
      <c r="A114" s="436">
        <v>44807</v>
      </c>
      <c r="B114" s="343" t="s">
        <v>679</v>
      </c>
      <c r="C114" s="343" t="s">
        <v>50</v>
      </c>
      <c r="D114" s="343" t="s">
        <v>418</v>
      </c>
      <c r="E114" s="343" t="s">
        <v>180</v>
      </c>
      <c r="F114" s="343" t="s">
        <v>418</v>
      </c>
      <c r="G114" s="541" t="s">
        <v>586</v>
      </c>
      <c r="H114" s="115"/>
    </row>
    <row r="115" spans="1:8" x14ac:dyDescent="0.2">
      <c r="A115" s="436">
        <v>44807</v>
      </c>
      <c r="B115" s="343" t="s">
        <v>678</v>
      </c>
      <c r="C115" s="343" t="s">
        <v>50</v>
      </c>
      <c r="D115" s="343" t="s">
        <v>418</v>
      </c>
      <c r="E115" s="343" t="s">
        <v>180</v>
      </c>
      <c r="F115" s="343" t="s">
        <v>418</v>
      </c>
      <c r="G115" s="542" t="s">
        <v>586</v>
      </c>
    </row>
    <row r="116" spans="1:8" x14ac:dyDescent="0.2">
      <c r="A116" s="436">
        <v>44807</v>
      </c>
      <c r="B116" s="214" t="s">
        <v>680</v>
      </c>
      <c r="C116" s="214" t="s">
        <v>50</v>
      </c>
      <c r="D116" s="214" t="s">
        <v>418</v>
      </c>
      <c r="E116" s="214" t="s">
        <v>180</v>
      </c>
      <c r="F116" s="343" t="s">
        <v>418</v>
      </c>
      <c r="G116" s="542" t="s">
        <v>586</v>
      </c>
    </row>
    <row r="117" spans="1:8" x14ac:dyDescent="0.2">
      <c r="A117" s="436">
        <v>44807</v>
      </c>
      <c r="B117" s="214" t="s">
        <v>681</v>
      </c>
      <c r="C117" s="214" t="s">
        <v>50</v>
      </c>
      <c r="D117" s="214" t="s">
        <v>418</v>
      </c>
      <c r="E117" s="214" t="s">
        <v>180</v>
      </c>
      <c r="F117" s="214" t="s">
        <v>418</v>
      </c>
      <c r="G117" s="542" t="s">
        <v>451</v>
      </c>
    </row>
    <row r="118" spans="1:8" x14ac:dyDescent="0.2">
      <c r="A118" s="436">
        <v>44807</v>
      </c>
      <c r="B118" s="323" t="s">
        <v>694</v>
      </c>
      <c r="C118" s="323" t="s">
        <v>50</v>
      </c>
      <c r="D118" s="214" t="s">
        <v>418</v>
      </c>
      <c r="E118" s="214" t="s">
        <v>180</v>
      </c>
      <c r="F118" s="323" t="s">
        <v>418</v>
      </c>
      <c r="G118" s="542" t="s">
        <v>579</v>
      </c>
    </row>
    <row r="119" spans="1:8" s="364" customFormat="1" x14ac:dyDescent="0.2">
      <c r="A119" s="436">
        <v>44808</v>
      </c>
      <c r="B119" s="323" t="s">
        <v>694</v>
      </c>
      <c r="C119" s="343" t="s">
        <v>50</v>
      </c>
      <c r="D119" s="343" t="s">
        <v>418</v>
      </c>
      <c r="E119" s="343" t="s">
        <v>180</v>
      </c>
      <c r="F119" s="343" t="s">
        <v>418</v>
      </c>
      <c r="G119" s="541" t="s">
        <v>579</v>
      </c>
      <c r="H119" s="115"/>
    </row>
    <row r="120" spans="1:8" x14ac:dyDescent="0.2">
      <c r="A120" s="436">
        <v>44808</v>
      </c>
      <c r="B120" s="323" t="s">
        <v>694</v>
      </c>
      <c r="C120" s="343" t="s">
        <v>50</v>
      </c>
      <c r="D120" s="343" t="s">
        <v>418</v>
      </c>
      <c r="E120" s="343" t="s">
        <v>180</v>
      </c>
      <c r="F120" s="343" t="s">
        <v>418</v>
      </c>
      <c r="G120" s="541" t="s">
        <v>579</v>
      </c>
    </row>
    <row r="121" spans="1:8" x14ac:dyDescent="0.2">
      <c r="A121" s="436">
        <v>44808</v>
      </c>
      <c r="B121" s="323" t="s">
        <v>694</v>
      </c>
      <c r="C121" s="323" t="s">
        <v>50</v>
      </c>
      <c r="D121" s="343" t="s">
        <v>418</v>
      </c>
      <c r="E121" s="343" t="s">
        <v>180</v>
      </c>
      <c r="F121" s="323" t="s">
        <v>418</v>
      </c>
      <c r="G121" s="542" t="s">
        <v>579</v>
      </c>
    </row>
    <row r="122" spans="1:8" x14ac:dyDescent="0.2">
      <c r="A122" s="436">
        <v>44808</v>
      </c>
      <c r="B122" s="343" t="s">
        <v>682</v>
      </c>
      <c r="C122" s="343" t="s">
        <v>51</v>
      </c>
      <c r="D122" s="343" t="s">
        <v>418</v>
      </c>
      <c r="E122" s="343" t="s">
        <v>180</v>
      </c>
      <c r="F122" s="343" t="s">
        <v>418</v>
      </c>
      <c r="G122" s="542" t="s">
        <v>683</v>
      </c>
    </row>
    <row r="123" spans="1:8" x14ac:dyDescent="0.2">
      <c r="A123" s="436">
        <v>44810</v>
      </c>
      <c r="B123" s="323" t="s">
        <v>491</v>
      </c>
      <c r="C123" s="323" t="s">
        <v>50</v>
      </c>
      <c r="D123" s="323" t="s">
        <v>418</v>
      </c>
      <c r="E123" s="323" t="s">
        <v>180</v>
      </c>
      <c r="F123" s="323" t="s">
        <v>418</v>
      </c>
      <c r="G123" s="542" t="s">
        <v>473</v>
      </c>
    </row>
    <row r="124" spans="1:8" s="364" customFormat="1" x14ac:dyDescent="0.2">
      <c r="A124" s="436">
        <v>44810</v>
      </c>
      <c r="B124" s="323" t="s">
        <v>693</v>
      </c>
      <c r="C124" s="323" t="s">
        <v>50</v>
      </c>
      <c r="D124" s="323" t="s">
        <v>418</v>
      </c>
      <c r="E124" s="323" t="s">
        <v>180</v>
      </c>
      <c r="F124" s="343"/>
      <c r="G124" s="542" t="s">
        <v>586</v>
      </c>
      <c r="H124" s="115"/>
    </row>
    <row r="125" spans="1:8" x14ac:dyDescent="0.2">
      <c r="A125" s="436">
        <v>44813</v>
      </c>
      <c r="B125" s="343" t="s">
        <v>705</v>
      </c>
      <c r="C125" s="343" t="s">
        <v>50</v>
      </c>
      <c r="D125" s="343" t="s">
        <v>418</v>
      </c>
      <c r="E125" s="343" t="s">
        <v>180</v>
      </c>
      <c r="F125" s="343"/>
      <c r="G125" s="542" t="s">
        <v>473</v>
      </c>
    </row>
    <row r="126" spans="1:8" x14ac:dyDescent="0.2">
      <c r="A126" s="437">
        <v>44813</v>
      </c>
      <c r="B126" s="323" t="s">
        <v>705</v>
      </c>
      <c r="C126" s="343" t="s">
        <v>50</v>
      </c>
      <c r="D126" s="343" t="s">
        <v>180</v>
      </c>
      <c r="E126" s="343" t="s">
        <v>418</v>
      </c>
      <c r="F126" s="343"/>
      <c r="G126" s="541" t="s">
        <v>473</v>
      </c>
    </row>
    <row r="127" spans="1:8" x14ac:dyDescent="0.2">
      <c r="A127" s="437">
        <v>44813</v>
      </c>
      <c r="B127" s="323" t="s">
        <v>706</v>
      </c>
      <c r="C127" s="343" t="s">
        <v>50</v>
      </c>
      <c r="D127" s="343" t="s">
        <v>180</v>
      </c>
      <c r="E127" s="343" t="s">
        <v>418</v>
      </c>
      <c r="F127" s="343"/>
      <c r="G127" s="541" t="s">
        <v>473</v>
      </c>
    </row>
    <row r="128" spans="1:8" x14ac:dyDescent="0.2">
      <c r="A128" s="437">
        <v>44814</v>
      </c>
      <c r="B128" s="323" t="s">
        <v>714</v>
      </c>
      <c r="C128" s="343" t="s">
        <v>51</v>
      </c>
      <c r="D128" s="343" t="s">
        <v>418</v>
      </c>
      <c r="E128" s="343" t="s">
        <v>180</v>
      </c>
      <c r="F128" s="343"/>
      <c r="G128" s="541" t="s">
        <v>451</v>
      </c>
    </row>
    <row r="129" spans="1:8" x14ac:dyDescent="0.2">
      <c r="A129" s="436">
        <v>44815</v>
      </c>
      <c r="B129" s="323" t="s">
        <v>715</v>
      </c>
      <c r="C129" s="343" t="s">
        <v>51</v>
      </c>
      <c r="D129" s="343" t="s">
        <v>418</v>
      </c>
      <c r="E129" s="343" t="s">
        <v>180</v>
      </c>
      <c r="F129" s="343"/>
      <c r="G129" s="542" t="s">
        <v>451</v>
      </c>
    </row>
    <row r="130" spans="1:8" x14ac:dyDescent="0.2">
      <c r="A130" s="436">
        <v>44815</v>
      </c>
      <c r="B130" s="323" t="s">
        <v>716</v>
      </c>
      <c r="C130" s="343" t="s">
        <v>51</v>
      </c>
      <c r="D130" s="343" t="s">
        <v>418</v>
      </c>
      <c r="E130" s="343" t="s">
        <v>180</v>
      </c>
      <c r="F130" s="343"/>
      <c r="G130" s="542" t="s">
        <v>451</v>
      </c>
    </row>
    <row r="131" spans="1:8" x14ac:dyDescent="0.2">
      <c r="A131" s="436">
        <v>44817</v>
      </c>
      <c r="B131" s="323" t="s">
        <v>718</v>
      </c>
      <c r="C131" s="343" t="s">
        <v>50</v>
      </c>
      <c r="D131" s="343" t="s">
        <v>418</v>
      </c>
      <c r="E131" s="343" t="s">
        <v>180</v>
      </c>
      <c r="F131" s="343"/>
      <c r="G131" s="542" t="s">
        <v>473</v>
      </c>
    </row>
    <row r="132" spans="1:8" x14ac:dyDescent="0.2">
      <c r="A132" s="436">
        <v>44821</v>
      </c>
      <c r="B132" s="343" t="s">
        <v>719</v>
      </c>
      <c r="C132" s="343" t="s">
        <v>50</v>
      </c>
      <c r="D132" s="343" t="s">
        <v>180</v>
      </c>
      <c r="E132" s="343" t="s">
        <v>418</v>
      </c>
      <c r="F132" s="343"/>
      <c r="G132" s="542" t="s">
        <v>473</v>
      </c>
    </row>
    <row r="133" spans="1:8" x14ac:dyDescent="0.2">
      <c r="A133" s="436">
        <v>44822</v>
      </c>
      <c r="B133" s="343" t="s">
        <v>720</v>
      </c>
      <c r="C133" s="343" t="s">
        <v>50</v>
      </c>
      <c r="D133" s="343" t="s">
        <v>418</v>
      </c>
      <c r="E133" s="343" t="s">
        <v>180</v>
      </c>
      <c r="F133" s="343"/>
      <c r="G133" s="542" t="s">
        <v>517</v>
      </c>
    </row>
    <row r="134" spans="1:8" x14ac:dyDescent="0.2">
      <c r="A134" s="436">
        <v>44824</v>
      </c>
      <c r="B134" s="343" t="s">
        <v>730</v>
      </c>
      <c r="C134" s="343" t="s">
        <v>49</v>
      </c>
      <c r="D134" s="343" t="s">
        <v>418</v>
      </c>
      <c r="E134" s="343" t="s">
        <v>418</v>
      </c>
      <c r="F134" s="343"/>
      <c r="G134" s="542" t="s">
        <v>548</v>
      </c>
    </row>
    <row r="135" spans="1:8" s="364" customFormat="1" x14ac:dyDescent="0.2">
      <c r="A135" s="436">
        <v>44825</v>
      </c>
      <c r="B135" s="343" t="s">
        <v>741</v>
      </c>
      <c r="C135" s="343" t="s">
        <v>50</v>
      </c>
      <c r="D135" s="343" t="s">
        <v>180</v>
      </c>
      <c r="E135" s="343" t="s">
        <v>418</v>
      </c>
      <c r="F135" s="343"/>
      <c r="G135" s="542" t="s">
        <v>473</v>
      </c>
      <c r="H135" s="115"/>
    </row>
    <row r="136" spans="1:8" s="364" customFormat="1" x14ac:dyDescent="0.2">
      <c r="A136" s="436">
        <v>44825</v>
      </c>
      <c r="B136" s="343" t="s">
        <v>740</v>
      </c>
      <c r="C136" s="343" t="s">
        <v>50</v>
      </c>
      <c r="D136" s="343" t="s">
        <v>180</v>
      </c>
      <c r="E136" s="343" t="s">
        <v>418</v>
      </c>
      <c r="F136" s="343"/>
      <c r="G136" s="542" t="s">
        <v>473</v>
      </c>
      <c r="H136" s="115"/>
    </row>
    <row r="137" spans="1:8" s="364" customFormat="1" x14ac:dyDescent="0.2">
      <c r="A137" s="436">
        <v>44826</v>
      </c>
      <c r="B137" s="343" t="s">
        <v>736</v>
      </c>
      <c r="C137" s="343" t="s">
        <v>50</v>
      </c>
      <c r="D137" s="343" t="s">
        <v>418</v>
      </c>
      <c r="E137" s="343" t="s">
        <v>180</v>
      </c>
      <c r="F137" s="343"/>
      <c r="G137" s="542" t="s">
        <v>579</v>
      </c>
      <c r="H137" s="115"/>
    </row>
    <row r="138" spans="1:8" x14ac:dyDescent="0.2">
      <c r="A138" s="436">
        <v>44830</v>
      </c>
      <c r="B138" s="343" t="s">
        <v>752</v>
      </c>
      <c r="C138" s="343" t="s">
        <v>51</v>
      </c>
      <c r="D138" s="343" t="s">
        <v>418</v>
      </c>
      <c r="E138" s="343" t="s">
        <v>180</v>
      </c>
      <c r="F138" s="343"/>
      <c r="G138" s="541" t="s">
        <v>473</v>
      </c>
    </row>
    <row r="139" spans="1:8" x14ac:dyDescent="0.2">
      <c r="A139" s="436">
        <v>44831</v>
      </c>
      <c r="B139" s="214" t="s">
        <v>753</v>
      </c>
      <c r="C139" s="214" t="s">
        <v>518</v>
      </c>
      <c r="D139" s="214" t="s">
        <v>180</v>
      </c>
      <c r="E139" s="214" t="s">
        <v>418</v>
      </c>
      <c r="F139" s="214"/>
      <c r="G139" s="542">
        <v>423</v>
      </c>
    </row>
    <row r="140" spans="1:8" s="364" customFormat="1" x14ac:dyDescent="0.2">
      <c r="A140" s="436">
        <v>44835</v>
      </c>
      <c r="B140" s="343" t="s">
        <v>756</v>
      </c>
      <c r="C140" s="343" t="s">
        <v>50</v>
      </c>
      <c r="D140" s="343" t="s">
        <v>180</v>
      </c>
      <c r="E140" s="343" t="s">
        <v>418</v>
      </c>
      <c r="F140" s="343"/>
      <c r="G140" s="542" t="s">
        <v>757</v>
      </c>
      <c r="H140" s="115"/>
    </row>
    <row r="141" spans="1:8" s="364" customFormat="1" x14ac:dyDescent="0.2">
      <c r="A141" s="436">
        <v>44843</v>
      </c>
      <c r="B141" s="343" t="s">
        <v>563</v>
      </c>
      <c r="C141" s="343" t="s">
        <v>50</v>
      </c>
      <c r="D141" s="343" t="s">
        <v>418</v>
      </c>
      <c r="E141" s="343" t="s">
        <v>180</v>
      </c>
      <c r="F141" s="343"/>
      <c r="G141" s="542" t="s">
        <v>462</v>
      </c>
      <c r="H141" s="115"/>
    </row>
    <row r="142" spans="1:8" x14ac:dyDescent="0.2">
      <c r="A142" s="436">
        <v>44843</v>
      </c>
      <c r="B142" s="343" t="s">
        <v>563</v>
      </c>
      <c r="C142" s="343" t="s">
        <v>50</v>
      </c>
      <c r="D142" s="343" t="s">
        <v>418</v>
      </c>
      <c r="E142" s="343" t="s">
        <v>180</v>
      </c>
      <c r="F142" s="343"/>
      <c r="G142" s="542" t="s">
        <v>462</v>
      </c>
    </row>
    <row r="143" spans="1:8" x14ac:dyDescent="0.2">
      <c r="A143" s="436">
        <v>44849</v>
      </c>
      <c r="B143" s="343" t="s">
        <v>763</v>
      </c>
      <c r="C143" s="343" t="s">
        <v>49</v>
      </c>
      <c r="D143" s="343" t="s">
        <v>418</v>
      </c>
      <c r="E143" s="343" t="s">
        <v>180</v>
      </c>
      <c r="F143" s="343"/>
      <c r="G143" s="541" t="s">
        <v>462</v>
      </c>
    </row>
    <row r="144" spans="1:8" x14ac:dyDescent="0.2">
      <c r="A144" s="436">
        <v>44850</v>
      </c>
      <c r="B144" s="343" t="s">
        <v>765</v>
      </c>
      <c r="C144" s="343" t="s">
        <v>49</v>
      </c>
      <c r="D144" s="343" t="s">
        <v>418</v>
      </c>
      <c r="E144" s="343" t="s">
        <v>180</v>
      </c>
      <c r="F144" s="343"/>
      <c r="G144" s="541" t="s">
        <v>766</v>
      </c>
    </row>
    <row r="145" spans="1:8" x14ac:dyDescent="0.2">
      <c r="A145" s="436"/>
      <c r="B145" s="343"/>
      <c r="C145" s="343"/>
      <c r="D145" s="343"/>
      <c r="E145" s="343"/>
      <c r="F145" s="343"/>
      <c r="G145" s="541"/>
    </row>
    <row r="146" spans="1:8" x14ac:dyDescent="0.2">
      <c r="A146" s="436"/>
      <c r="B146" s="343"/>
      <c r="C146" s="343"/>
      <c r="D146" s="343"/>
      <c r="E146" s="343"/>
      <c r="F146" s="343"/>
      <c r="G146" s="541"/>
    </row>
    <row r="147" spans="1:8" x14ac:dyDescent="0.2">
      <c r="A147" s="436"/>
      <c r="B147" s="343"/>
      <c r="C147" s="343"/>
      <c r="D147" s="343"/>
      <c r="E147" s="343"/>
      <c r="F147" s="343"/>
      <c r="G147" s="541"/>
    </row>
    <row r="148" spans="1:8" x14ac:dyDescent="0.2">
      <c r="A148" s="436"/>
      <c r="B148" s="343"/>
      <c r="C148" s="343"/>
      <c r="D148" s="343"/>
      <c r="E148" s="343"/>
      <c r="F148" s="343"/>
      <c r="G148" s="541"/>
    </row>
    <row r="149" spans="1:8" s="364" customFormat="1" x14ac:dyDescent="0.2">
      <c r="A149" s="436"/>
      <c r="B149" s="343"/>
      <c r="C149" s="343"/>
      <c r="D149" s="343"/>
      <c r="E149" s="343"/>
      <c r="F149" s="343"/>
      <c r="G149" s="541"/>
      <c r="H149" s="115"/>
    </row>
    <row r="150" spans="1:8" x14ac:dyDescent="0.2">
      <c r="A150" s="436"/>
      <c r="B150" s="214"/>
      <c r="C150" s="214"/>
      <c r="D150" s="214"/>
      <c r="E150" s="214"/>
      <c r="F150" s="214"/>
      <c r="G150" s="541"/>
    </row>
    <row r="151" spans="1:8" x14ac:dyDescent="0.2">
      <c r="A151" s="436"/>
      <c r="B151" s="214"/>
      <c r="C151" s="214"/>
      <c r="D151" s="214"/>
      <c r="E151" s="214"/>
      <c r="F151" s="214"/>
      <c r="G151" s="542"/>
    </row>
    <row r="152" spans="1:8" x14ac:dyDescent="0.2">
      <c r="A152" s="436"/>
      <c r="B152" s="214"/>
      <c r="C152" s="214"/>
      <c r="D152" s="214"/>
      <c r="E152" s="214"/>
      <c r="F152" s="214"/>
      <c r="G152" s="541"/>
    </row>
    <row r="153" spans="1:8" x14ac:dyDescent="0.2">
      <c r="A153" s="436"/>
      <c r="B153" s="323"/>
      <c r="C153" s="214"/>
      <c r="D153" s="214"/>
      <c r="E153" s="214"/>
      <c r="F153" s="214"/>
      <c r="G153" s="542"/>
    </row>
    <row r="154" spans="1:8" x14ac:dyDescent="0.2">
      <c r="A154" s="436"/>
      <c r="B154" s="323"/>
      <c r="C154" s="343"/>
      <c r="D154" s="343"/>
      <c r="E154" s="343"/>
      <c r="F154" s="343"/>
      <c r="G154" s="542"/>
    </row>
    <row r="155" spans="1:8" x14ac:dyDescent="0.2">
      <c r="A155" s="436"/>
      <c r="B155" s="214"/>
      <c r="C155" s="214"/>
      <c r="D155" s="214"/>
      <c r="E155" s="214"/>
      <c r="F155" s="214"/>
      <c r="G155" s="541"/>
    </row>
    <row r="156" spans="1:8" x14ac:dyDescent="0.2">
      <c r="A156" s="436"/>
      <c r="B156" s="214"/>
      <c r="C156" s="214"/>
      <c r="D156" s="214"/>
      <c r="E156" s="214"/>
      <c r="F156" s="214"/>
      <c r="G156" s="541"/>
    </row>
    <row r="157" spans="1:8" x14ac:dyDescent="0.2">
      <c r="A157" s="436"/>
      <c r="B157" s="214"/>
      <c r="C157" s="214"/>
      <c r="D157" s="214"/>
      <c r="E157" s="214"/>
      <c r="F157" s="214"/>
      <c r="G157" s="541"/>
    </row>
    <row r="158" spans="1:8" x14ac:dyDescent="0.2">
      <c r="A158" s="436"/>
      <c r="B158" s="214"/>
      <c r="C158" s="214"/>
      <c r="D158" s="214"/>
      <c r="E158" s="214"/>
      <c r="F158" s="214"/>
      <c r="G158" s="541"/>
    </row>
    <row r="159" spans="1:8" x14ac:dyDescent="0.2">
      <c r="A159" s="436"/>
      <c r="B159" s="214"/>
      <c r="C159" s="214"/>
      <c r="D159" s="214"/>
      <c r="E159" s="214"/>
      <c r="F159" s="214"/>
      <c r="G159" s="541"/>
    </row>
    <row r="160" spans="1:8" s="364" customFormat="1" x14ac:dyDescent="0.2">
      <c r="A160" s="436"/>
      <c r="B160" s="343"/>
      <c r="C160" s="343"/>
      <c r="D160" s="343"/>
      <c r="E160" s="343"/>
      <c r="F160" s="343"/>
      <c r="G160" s="541"/>
      <c r="H160" s="115"/>
    </row>
    <row r="161" spans="1:8" s="364" customFormat="1" x14ac:dyDescent="0.2">
      <c r="A161" s="436"/>
      <c r="B161" s="343"/>
      <c r="C161" s="343"/>
      <c r="D161" s="343"/>
      <c r="E161" s="343"/>
      <c r="F161" s="343"/>
      <c r="G161" s="541"/>
      <c r="H161" s="115"/>
    </row>
    <row r="162" spans="1:8" s="364" customFormat="1" x14ac:dyDescent="0.2">
      <c r="A162" s="436"/>
      <c r="B162" s="343"/>
      <c r="C162" s="343"/>
      <c r="D162" s="343"/>
      <c r="E162" s="343"/>
      <c r="F162" s="343"/>
      <c r="G162" s="541"/>
      <c r="H162" s="115"/>
    </row>
    <row r="163" spans="1:8" x14ac:dyDescent="0.2">
      <c r="A163" s="436"/>
      <c r="B163" s="214"/>
      <c r="C163" s="343"/>
      <c r="D163" s="343"/>
      <c r="E163" s="343"/>
      <c r="F163" s="343"/>
      <c r="G163" s="541"/>
    </row>
    <row r="164" spans="1:8" x14ac:dyDescent="0.2">
      <c r="A164" s="436"/>
      <c r="B164" s="214"/>
      <c r="C164" s="214"/>
      <c r="D164" s="214"/>
      <c r="E164" s="214"/>
      <c r="F164" s="214"/>
      <c r="G164" s="541"/>
    </row>
    <row r="165" spans="1:8" x14ac:dyDescent="0.2">
      <c r="A165" s="436"/>
      <c r="B165" s="214"/>
      <c r="C165" s="214"/>
      <c r="D165" s="214"/>
      <c r="E165" s="214"/>
      <c r="F165" s="343"/>
      <c r="G165" s="541"/>
    </row>
    <row r="166" spans="1:8" x14ac:dyDescent="0.2">
      <c r="A166" s="436"/>
      <c r="B166" s="214"/>
      <c r="C166" s="214"/>
      <c r="D166" s="214"/>
      <c r="E166" s="214"/>
      <c r="F166" s="214"/>
      <c r="G166" s="541"/>
    </row>
    <row r="167" spans="1:8" x14ac:dyDescent="0.2">
      <c r="A167" s="436"/>
      <c r="B167" s="343"/>
      <c r="C167" s="343"/>
      <c r="D167" s="343"/>
      <c r="E167" s="343"/>
      <c r="F167" s="343"/>
      <c r="G167" s="541"/>
    </row>
    <row r="168" spans="1:8" x14ac:dyDescent="0.2">
      <c r="A168" s="436"/>
      <c r="B168" s="343"/>
      <c r="C168" s="343"/>
      <c r="D168" s="343"/>
      <c r="E168" s="343"/>
      <c r="F168" s="343"/>
      <c r="G168" s="541"/>
    </row>
    <row r="169" spans="1:8" x14ac:dyDescent="0.2">
      <c r="A169" s="436"/>
      <c r="B169" s="214"/>
      <c r="C169" s="214"/>
      <c r="D169" s="214"/>
      <c r="E169" s="214"/>
      <c r="F169" s="214"/>
      <c r="G169" s="541"/>
    </row>
    <row r="170" spans="1:8" x14ac:dyDescent="0.2">
      <c r="A170" s="436"/>
      <c r="B170" s="343"/>
      <c r="C170" s="343"/>
      <c r="D170" s="343"/>
      <c r="E170" s="343"/>
      <c r="F170" s="343"/>
      <c r="G170" s="541"/>
    </row>
    <row r="171" spans="1:8" x14ac:dyDescent="0.2">
      <c r="A171" s="436"/>
      <c r="B171" s="343"/>
      <c r="C171" s="343"/>
      <c r="D171" s="343"/>
      <c r="E171" s="343"/>
      <c r="F171" s="343"/>
      <c r="G171" s="541"/>
    </row>
    <row r="172" spans="1:8" x14ac:dyDescent="0.2">
      <c r="A172" s="436"/>
      <c r="B172" s="214"/>
      <c r="C172" s="214"/>
      <c r="D172" s="214"/>
      <c r="E172" s="214"/>
      <c r="F172" s="214"/>
      <c r="G172" s="541"/>
    </row>
    <row r="173" spans="1:8" x14ac:dyDescent="0.2">
      <c r="A173" s="436"/>
      <c r="B173" s="654"/>
      <c r="C173" s="343"/>
      <c r="D173" s="343"/>
      <c r="E173" s="343"/>
      <c r="F173" s="343"/>
      <c r="G173" s="541"/>
    </row>
    <row r="174" spans="1:8" x14ac:dyDescent="0.2">
      <c r="A174" s="436"/>
      <c r="B174" s="343"/>
      <c r="C174" s="343"/>
      <c r="D174" s="343"/>
      <c r="E174" s="343"/>
      <c r="F174" s="343"/>
      <c r="G174" s="541"/>
    </row>
    <row r="175" spans="1:8" x14ac:dyDescent="0.2">
      <c r="A175" s="436"/>
      <c r="B175" s="343"/>
      <c r="C175" s="343"/>
      <c r="D175" s="343"/>
      <c r="E175" s="343"/>
      <c r="F175" s="343"/>
      <c r="G175" s="541"/>
    </row>
    <row r="176" spans="1:8" x14ac:dyDescent="0.2">
      <c r="A176" s="436"/>
      <c r="B176" s="343"/>
      <c r="C176" s="343"/>
      <c r="D176" s="343"/>
      <c r="E176" s="343"/>
      <c r="F176" s="343"/>
      <c r="G176" s="541"/>
    </row>
    <row r="177" spans="1:14" x14ac:dyDescent="0.2">
      <c r="A177" s="436"/>
      <c r="B177" s="214"/>
      <c r="C177" s="214"/>
      <c r="D177" s="214"/>
      <c r="E177" s="214"/>
      <c r="F177" s="214"/>
      <c r="G177" s="541"/>
    </row>
    <row r="178" spans="1:14" s="364" customFormat="1" x14ac:dyDescent="0.2">
      <c r="A178" s="436"/>
      <c r="B178" s="343"/>
      <c r="C178" s="343"/>
      <c r="D178" s="343"/>
      <c r="E178" s="343"/>
      <c r="F178" s="343"/>
      <c r="G178" s="541"/>
      <c r="H178" s="115"/>
    </row>
    <row r="179" spans="1:14" x14ac:dyDescent="0.2">
      <c r="A179" s="436"/>
      <c r="B179" s="343"/>
      <c r="C179" s="343"/>
      <c r="D179" s="343"/>
      <c r="E179" s="343"/>
      <c r="F179" s="343"/>
      <c r="G179" s="541"/>
    </row>
    <row r="180" spans="1:14" x14ac:dyDescent="0.2">
      <c r="A180" s="436"/>
      <c r="B180" s="343"/>
      <c r="C180" s="343"/>
      <c r="D180" s="343"/>
      <c r="E180" s="343"/>
      <c r="F180" s="343"/>
      <c r="G180" s="541"/>
    </row>
    <row r="181" spans="1:14" x14ac:dyDescent="0.2">
      <c r="A181" s="436"/>
      <c r="B181" s="343"/>
      <c r="C181" s="343"/>
      <c r="D181" s="343"/>
      <c r="E181" s="343"/>
      <c r="F181" s="343"/>
      <c r="G181" s="541"/>
    </row>
    <row r="182" spans="1:14" x14ac:dyDescent="0.2">
      <c r="A182" s="436"/>
      <c r="B182" s="214"/>
      <c r="C182" s="214"/>
      <c r="D182" s="214"/>
      <c r="E182" s="214"/>
      <c r="F182" s="214"/>
      <c r="G182" s="541"/>
    </row>
    <row r="183" spans="1:14" x14ac:dyDescent="0.2">
      <c r="A183" s="436"/>
      <c r="B183" s="343"/>
      <c r="C183" s="343"/>
      <c r="D183" s="343"/>
      <c r="E183" s="343"/>
      <c r="F183" s="343"/>
      <c r="G183" s="541"/>
    </row>
    <row r="184" spans="1:14" x14ac:dyDescent="0.2">
      <c r="A184" s="436"/>
      <c r="B184" s="214"/>
      <c r="C184" s="214"/>
      <c r="D184" s="214"/>
      <c r="E184" s="214"/>
      <c r="F184" s="214"/>
      <c r="G184" s="541"/>
    </row>
    <row r="185" spans="1:14" x14ac:dyDescent="0.2">
      <c r="A185" s="436"/>
      <c r="B185" s="214"/>
      <c r="C185" s="214"/>
      <c r="D185" s="214"/>
      <c r="E185" s="214"/>
      <c r="F185" s="214"/>
      <c r="G185" s="541"/>
    </row>
    <row r="186" spans="1:14" x14ac:dyDescent="0.2">
      <c r="A186" s="436"/>
      <c r="B186" s="214"/>
      <c r="C186" s="214"/>
      <c r="D186" s="214"/>
      <c r="E186" s="214"/>
      <c r="F186" s="214"/>
      <c r="G186" s="541"/>
    </row>
    <row r="187" spans="1:14" x14ac:dyDescent="0.2">
      <c r="A187" s="436"/>
      <c r="B187" s="214"/>
      <c r="C187" s="214"/>
      <c r="D187" s="214"/>
      <c r="E187" s="214"/>
      <c r="F187" s="214"/>
      <c r="G187" s="541"/>
    </row>
    <row r="188" spans="1:14" s="364" customFormat="1" x14ac:dyDescent="0.2">
      <c r="A188" s="436"/>
      <c r="B188" s="343"/>
      <c r="C188" s="343"/>
      <c r="D188" s="343"/>
      <c r="E188" s="343"/>
      <c r="F188" s="343"/>
      <c r="G188" s="541"/>
      <c r="H188" s="115"/>
    </row>
    <row r="189" spans="1:14" s="364" customFormat="1" x14ac:dyDescent="0.2">
      <c r="A189" s="436"/>
      <c r="B189" s="343"/>
      <c r="C189" s="343"/>
      <c r="D189" s="343"/>
      <c r="E189" s="343"/>
      <c r="F189" s="343"/>
      <c r="G189" s="541"/>
      <c r="H189" s="115"/>
    </row>
    <row r="190" spans="1:14" s="364" customFormat="1" x14ac:dyDescent="0.2">
      <c r="A190" s="436"/>
      <c r="B190" s="343"/>
      <c r="C190" s="343"/>
      <c r="D190" s="343"/>
      <c r="E190" s="343"/>
      <c r="F190" s="343"/>
      <c r="G190" s="541"/>
      <c r="H190" s="115"/>
    </row>
    <row r="191" spans="1:14" x14ac:dyDescent="0.2">
      <c r="A191" s="436"/>
      <c r="B191" s="323"/>
      <c r="C191" s="323"/>
      <c r="D191" s="323"/>
      <c r="E191" s="323"/>
      <c r="F191" s="323"/>
      <c r="G191" s="542"/>
    </row>
    <row r="192" spans="1:14" x14ac:dyDescent="0.2">
      <c r="A192" s="436"/>
      <c r="B192" s="214"/>
      <c r="C192" s="214"/>
      <c r="D192" s="214"/>
      <c r="E192" s="214"/>
      <c r="F192" s="214"/>
      <c r="G192" s="541"/>
      <c r="N192" s="252"/>
    </row>
    <row r="193" spans="1:8" x14ac:dyDescent="0.2">
      <c r="A193" s="436"/>
      <c r="B193" s="343"/>
      <c r="C193" s="343"/>
      <c r="D193" s="343"/>
      <c r="E193" s="343"/>
      <c r="F193" s="343"/>
      <c r="G193" s="541"/>
    </row>
    <row r="194" spans="1:8" x14ac:dyDescent="0.2">
      <c r="A194" s="436"/>
      <c r="B194" s="214"/>
      <c r="C194" s="214"/>
      <c r="D194" s="214"/>
      <c r="E194" s="214"/>
      <c r="F194" s="214"/>
      <c r="G194" s="541"/>
    </row>
    <row r="195" spans="1:8" x14ac:dyDescent="0.2">
      <c r="A195" s="436"/>
      <c r="B195" s="214"/>
      <c r="C195" s="214"/>
      <c r="D195" s="214"/>
      <c r="E195" s="214"/>
      <c r="F195" s="214"/>
      <c r="G195" s="541"/>
    </row>
    <row r="196" spans="1:8" x14ac:dyDescent="0.2">
      <c r="A196" s="436"/>
      <c r="B196" s="214"/>
      <c r="C196" s="214"/>
      <c r="D196" s="214"/>
      <c r="E196" s="214"/>
      <c r="F196" s="214"/>
      <c r="G196" s="541"/>
    </row>
    <row r="197" spans="1:8" s="364" customFormat="1" x14ac:dyDescent="0.2">
      <c r="A197" s="436"/>
      <c r="B197" s="343"/>
      <c r="C197" s="343"/>
      <c r="D197" s="343"/>
      <c r="E197" s="343"/>
      <c r="F197" s="343"/>
      <c r="G197" s="541"/>
      <c r="H197" s="115"/>
    </row>
    <row r="198" spans="1:8" x14ac:dyDescent="0.2">
      <c r="A198" s="436"/>
      <c r="B198" s="214"/>
      <c r="C198" s="214"/>
      <c r="D198" s="214"/>
      <c r="E198" s="214"/>
      <c r="F198" s="214"/>
      <c r="G198" s="541"/>
    </row>
    <row r="199" spans="1:8" x14ac:dyDescent="0.2">
      <c r="A199" s="436"/>
      <c r="B199" s="214"/>
      <c r="C199" s="214"/>
      <c r="D199" s="214"/>
      <c r="E199" s="214"/>
      <c r="F199" s="214"/>
      <c r="G199" s="541"/>
    </row>
    <row r="200" spans="1:8" x14ac:dyDescent="0.2">
      <c r="A200" s="436"/>
      <c r="B200" s="214"/>
      <c r="C200" s="214"/>
      <c r="D200" s="214"/>
      <c r="E200" s="214"/>
      <c r="F200" s="214"/>
      <c r="G200" s="541"/>
    </row>
    <row r="201" spans="1:8" x14ac:dyDescent="0.2">
      <c r="A201" s="436"/>
      <c r="B201" s="214"/>
      <c r="C201" s="214"/>
      <c r="D201" s="214"/>
      <c r="E201" s="214"/>
      <c r="F201" s="214"/>
      <c r="G201" s="541"/>
    </row>
    <row r="202" spans="1:8" s="364" customFormat="1" x14ac:dyDescent="0.2">
      <c r="A202" s="436"/>
      <c r="B202" s="343"/>
      <c r="C202" s="343"/>
      <c r="D202" s="343"/>
      <c r="E202" s="343"/>
      <c r="F202" s="343"/>
      <c r="G202" s="541"/>
      <c r="H202" s="115"/>
    </row>
    <row r="203" spans="1:8" s="364" customFormat="1" x14ac:dyDescent="0.2">
      <c r="A203" s="436"/>
      <c r="B203" s="343"/>
      <c r="C203" s="343"/>
      <c r="D203" s="343"/>
      <c r="E203" s="343"/>
      <c r="F203" s="343"/>
      <c r="G203" s="541"/>
      <c r="H203" s="115"/>
    </row>
    <row r="204" spans="1:8" x14ac:dyDescent="0.2">
      <c r="A204" s="436"/>
      <c r="B204" s="214"/>
      <c r="C204" s="214"/>
      <c r="D204" s="214"/>
      <c r="E204" s="214"/>
      <c r="F204" s="214"/>
      <c r="G204" s="541"/>
    </row>
    <row r="205" spans="1:8" x14ac:dyDescent="0.2">
      <c r="A205" s="436"/>
      <c r="B205" s="214"/>
      <c r="C205" s="214"/>
      <c r="D205" s="214"/>
      <c r="E205" s="214"/>
      <c r="F205" s="214"/>
      <c r="G205" s="541"/>
    </row>
    <row r="206" spans="1:8" x14ac:dyDescent="0.2">
      <c r="A206" s="436"/>
      <c r="B206" s="214"/>
      <c r="C206" s="214"/>
      <c r="D206" s="214"/>
      <c r="E206" s="214"/>
      <c r="F206" s="214"/>
      <c r="G206" s="541"/>
    </row>
    <row r="207" spans="1:8" x14ac:dyDescent="0.2">
      <c r="A207" s="436"/>
      <c r="B207" s="214"/>
      <c r="C207" s="214"/>
      <c r="D207" s="214"/>
      <c r="E207" s="214"/>
      <c r="F207" s="214"/>
      <c r="G207" s="541"/>
    </row>
    <row r="208" spans="1:8" x14ac:dyDescent="0.2">
      <c r="A208" s="436"/>
      <c r="B208" s="214"/>
      <c r="C208" s="214"/>
      <c r="D208" s="214"/>
      <c r="E208" s="214"/>
      <c r="F208" s="214"/>
      <c r="G208" s="541"/>
    </row>
    <row r="209" spans="1:8" x14ac:dyDescent="0.2">
      <c r="A209" s="436"/>
      <c r="B209" s="214"/>
      <c r="C209" s="214"/>
      <c r="D209" s="214"/>
      <c r="E209" s="214"/>
      <c r="F209" s="214"/>
      <c r="G209" s="541"/>
    </row>
    <row r="210" spans="1:8" s="364" customFormat="1" x14ac:dyDescent="0.2">
      <c r="A210" s="436"/>
      <c r="B210" s="343"/>
      <c r="C210" s="343"/>
      <c r="D210" s="343"/>
      <c r="E210" s="343"/>
      <c r="F210" s="343"/>
      <c r="G210" s="541"/>
      <c r="H210" s="115"/>
    </row>
    <row r="211" spans="1:8" x14ac:dyDescent="0.2">
      <c r="A211" s="436"/>
      <c r="B211" s="214"/>
      <c r="C211" s="214"/>
      <c r="D211" s="214"/>
      <c r="E211" s="214"/>
      <c r="F211" s="214"/>
      <c r="G211" s="541"/>
    </row>
    <row r="212" spans="1:8" x14ac:dyDescent="0.2">
      <c r="A212" s="436"/>
      <c r="B212" s="214"/>
      <c r="C212" s="214"/>
      <c r="D212" s="214"/>
      <c r="E212" s="214"/>
      <c r="F212" s="214"/>
      <c r="G212" s="541"/>
    </row>
    <row r="213" spans="1:8" x14ac:dyDescent="0.2">
      <c r="A213" s="436"/>
      <c r="B213" s="214"/>
      <c r="C213" s="214"/>
      <c r="D213" s="214"/>
      <c r="E213" s="214"/>
      <c r="F213" s="214"/>
      <c r="G213" s="541"/>
    </row>
    <row r="214" spans="1:8" x14ac:dyDescent="0.2">
      <c r="A214" s="436"/>
      <c r="B214" s="214"/>
      <c r="C214" s="214"/>
      <c r="D214" s="214"/>
      <c r="E214" s="214"/>
      <c r="F214" s="214"/>
      <c r="G214" s="541"/>
    </row>
    <row r="215" spans="1:8" x14ac:dyDescent="0.2">
      <c r="A215" s="436"/>
      <c r="B215" s="214"/>
      <c r="C215" s="214"/>
      <c r="D215" s="214"/>
      <c r="E215" s="214"/>
      <c r="F215" s="214"/>
      <c r="G215" s="541"/>
    </row>
    <row r="216" spans="1:8" x14ac:dyDescent="0.2">
      <c r="A216" s="436"/>
      <c r="B216" s="214"/>
      <c r="C216" s="214"/>
      <c r="D216" s="214"/>
      <c r="E216" s="214"/>
      <c r="F216" s="214"/>
      <c r="G216" s="541"/>
    </row>
    <row r="217" spans="1:8" x14ac:dyDescent="0.2">
      <c r="A217" s="436"/>
      <c r="B217" s="323"/>
      <c r="C217" s="214"/>
      <c r="D217" s="214"/>
      <c r="E217" s="214"/>
      <c r="F217" s="214"/>
      <c r="G217" s="542"/>
    </row>
    <row r="218" spans="1:8" x14ac:dyDescent="0.2">
      <c r="A218" s="436"/>
      <c r="B218" s="214"/>
      <c r="C218" s="214"/>
      <c r="D218" s="214"/>
      <c r="E218" s="214"/>
      <c r="F218" s="214"/>
      <c r="G218" s="541"/>
    </row>
    <row r="219" spans="1:8" x14ac:dyDescent="0.2">
      <c r="A219" s="436"/>
      <c r="B219" s="214"/>
      <c r="C219" s="214"/>
      <c r="D219" s="214"/>
      <c r="E219" s="214"/>
      <c r="F219" s="214"/>
      <c r="G219" s="541"/>
    </row>
    <row r="220" spans="1:8" x14ac:dyDescent="0.2">
      <c r="A220" s="436"/>
      <c r="B220" s="214"/>
      <c r="C220" s="214"/>
      <c r="D220" s="214"/>
      <c r="E220" s="214"/>
      <c r="F220" s="214"/>
      <c r="G220" s="541"/>
    </row>
    <row r="221" spans="1:8" x14ac:dyDescent="0.2">
      <c r="A221" s="436"/>
      <c r="B221" s="214"/>
      <c r="C221" s="214"/>
      <c r="D221" s="214"/>
      <c r="E221" s="214"/>
      <c r="F221" s="214"/>
      <c r="G221" s="541"/>
    </row>
    <row r="222" spans="1:8" s="364" customFormat="1" x14ac:dyDescent="0.2">
      <c r="A222" s="436"/>
      <c r="B222" s="343"/>
      <c r="C222" s="343"/>
      <c r="D222" s="343"/>
      <c r="E222" s="343"/>
      <c r="F222" s="343"/>
      <c r="G222" s="541"/>
      <c r="H222" s="115"/>
    </row>
    <row r="223" spans="1:8" x14ac:dyDescent="0.2">
      <c r="A223" s="436"/>
      <c r="B223" s="214"/>
      <c r="C223" s="214"/>
      <c r="D223" s="214"/>
      <c r="E223" s="214"/>
      <c r="F223" s="214"/>
      <c r="G223" s="541"/>
    </row>
    <row r="224" spans="1:8" x14ac:dyDescent="0.2">
      <c r="A224" s="436"/>
      <c r="B224" s="214"/>
      <c r="C224" s="214"/>
      <c r="D224" s="214"/>
      <c r="E224" s="214"/>
      <c r="F224" s="214"/>
      <c r="G224" s="541"/>
    </row>
    <row r="225" spans="1:7" x14ac:dyDescent="0.2">
      <c r="A225" s="436"/>
      <c r="B225" s="214"/>
      <c r="C225" s="214"/>
      <c r="D225" s="214"/>
      <c r="E225" s="214"/>
      <c r="F225" s="214"/>
      <c r="G225" s="541"/>
    </row>
    <row r="226" spans="1:7" x14ac:dyDescent="0.2">
      <c r="A226" s="436"/>
      <c r="B226" s="214"/>
      <c r="C226" s="214"/>
      <c r="D226" s="214"/>
      <c r="E226" s="214"/>
      <c r="F226" s="214"/>
      <c r="G226" s="541"/>
    </row>
    <row r="227" spans="1:7" x14ac:dyDescent="0.2">
      <c r="A227" s="436"/>
      <c r="B227" s="214"/>
      <c r="C227" s="214"/>
      <c r="D227" s="214"/>
      <c r="E227" s="214"/>
      <c r="F227" s="214"/>
      <c r="G227" s="541"/>
    </row>
    <row r="228" spans="1:7" x14ac:dyDescent="0.2">
      <c r="A228" s="436"/>
      <c r="B228" s="214"/>
      <c r="C228" s="214"/>
      <c r="D228" s="214"/>
      <c r="E228" s="214"/>
      <c r="F228" s="214"/>
      <c r="G228" s="541"/>
    </row>
    <row r="229" spans="1:7" x14ac:dyDescent="0.2">
      <c r="A229" s="436"/>
      <c r="B229" s="214"/>
      <c r="C229" s="214"/>
      <c r="D229" s="214"/>
      <c r="E229" s="214"/>
      <c r="F229" s="214"/>
      <c r="G229" s="541"/>
    </row>
    <row r="230" spans="1:7" x14ac:dyDescent="0.2">
      <c r="A230" s="436"/>
      <c r="B230" s="214"/>
      <c r="C230" s="214"/>
      <c r="D230" s="214"/>
      <c r="E230" s="214"/>
      <c r="F230" s="214"/>
      <c r="G230" s="541"/>
    </row>
    <row r="231" spans="1:7" x14ac:dyDescent="0.2">
      <c r="A231" s="436"/>
      <c r="B231" s="214"/>
      <c r="C231" s="214"/>
      <c r="D231" s="214"/>
      <c r="E231" s="214"/>
      <c r="F231" s="214"/>
      <c r="G231" s="541"/>
    </row>
    <row r="232" spans="1:7" x14ac:dyDescent="0.2">
      <c r="A232" s="436"/>
      <c r="B232" s="214"/>
      <c r="C232" s="214"/>
      <c r="D232" s="214"/>
      <c r="E232" s="214"/>
      <c r="F232" s="214"/>
      <c r="G232" s="541"/>
    </row>
    <row r="233" spans="1:7" x14ac:dyDescent="0.2">
      <c r="A233" s="436"/>
      <c r="B233" s="214"/>
      <c r="C233" s="214"/>
      <c r="D233" s="214"/>
      <c r="E233" s="214"/>
      <c r="F233" s="214"/>
      <c r="G233" s="541"/>
    </row>
    <row r="234" spans="1:7" x14ac:dyDescent="0.2">
      <c r="A234" s="436"/>
      <c r="B234" s="214"/>
      <c r="C234" s="214"/>
      <c r="D234" s="214"/>
      <c r="E234" s="214"/>
      <c r="F234" s="214"/>
      <c r="G234" s="541"/>
    </row>
    <row r="235" spans="1:7" x14ac:dyDescent="0.2">
      <c r="A235" s="436"/>
      <c r="B235" s="214"/>
      <c r="C235" s="214"/>
      <c r="D235" s="214"/>
      <c r="E235" s="214"/>
      <c r="F235" s="214"/>
      <c r="G235" s="541"/>
    </row>
    <row r="236" spans="1:7" x14ac:dyDescent="0.2">
      <c r="A236" s="436"/>
      <c r="B236" s="214"/>
      <c r="C236" s="214"/>
      <c r="D236" s="214"/>
      <c r="E236" s="214"/>
      <c r="F236" s="214"/>
      <c r="G236" s="541"/>
    </row>
    <row r="237" spans="1:7" x14ac:dyDescent="0.2">
      <c r="A237" s="436"/>
      <c r="B237" s="214"/>
      <c r="C237" s="214"/>
      <c r="D237" s="214"/>
      <c r="E237" s="214"/>
      <c r="F237" s="214"/>
      <c r="G237" s="541"/>
    </row>
    <row r="238" spans="1:7" x14ac:dyDescent="0.2">
      <c r="A238" s="436"/>
      <c r="B238" s="214"/>
      <c r="C238" s="214"/>
      <c r="D238" s="214"/>
      <c r="E238" s="214"/>
      <c r="F238" s="214"/>
      <c r="G238" s="541"/>
    </row>
    <row r="239" spans="1:7" x14ac:dyDescent="0.2">
      <c r="A239" s="436"/>
      <c r="B239" s="214"/>
      <c r="C239" s="214"/>
      <c r="D239" s="214"/>
      <c r="E239" s="214"/>
      <c r="F239" s="214"/>
      <c r="G239" s="541"/>
    </row>
    <row r="240" spans="1:7" x14ac:dyDescent="0.2">
      <c r="A240" s="436"/>
      <c r="B240" s="214"/>
      <c r="C240" s="214"/>
      <c r="D240" s="214"/>
      <c r="E240" s="214"/>
      <c r="F240" s="214"/>
      <c r="G240" s="541"/>
    </row>
    <row r="241" spans="1:7" x14ac:dyDescent="0.2">
      <c r="A241" s="436"/>
      <c r="B241" s="214"/>
      <c r="C241" s="214"/>
      <c r="D241" s="214"/>
      <c r="E241" s="214"/>
      <c r="F241" s="214"/>
      <c r="G241" s="541"/>
    </row>
    <row r="242" spans="1:7" x14ac:dyDescent="0.2">
      <c r="A242" s="436"/>
      <c r="B242" s="214"/>
      <c r="C242" s="214"/>
      <c r="D242" s="214"/>
      <c r="E242" s="214"/>
      <c r="F242" s="214"/>
      <c r="G242" s="541"/>
    </row>
    <row r="243" spans="1:7" x14ac:dyDescent="0.2">
      <c r="A243" s="436"/>
      <c r="B243" s="214"/>
      <c r="C243" s="214"/>
      <c r="D243" s="214"/>
      <c r="E243" s="214"/>
      <c r="F243" s="214"/>
      <c r="G243" s="541"/>
    </row>
    <row r="244" spans="1:7" x14ac:dyDescent="0.2">
      <c r="A244" s="436"/>
      <c r="B244" s="214"/>
      <c r="C244" s="214"/>
      <c r="D244" s="214"/>
      <c r="E244" s="214"/>
      <c r="F244" s="214"/>
      <c r="G244" s="541"/>
    </row>
    <row r="245" spans="1:7" x14ac:dyDescent="0.2">
      <c r="A245" s="436"/>
      <c r="B245" s="214"/>
      <c r="C245" s="343"/>
      <c r="D245" s="343"/>
      <c r="E245" s="343"/>
      <c r="F245" s="343"/>
      <c r="G245" s="541"/>
    </row>
    <row r="246" spans="1:7" x14ac:dyDescent="0.2">
      <c r="A246" s="436"/>
      <c r="B246" s="214"/>
      <c r="C246" s="214"/>
      <c r="D246" s="214"/>
      <c r="E246" s="214"/>
      <c r="F246" s="214"/>
      <c r="G246" s="541"/>
    </row>
    <row r="247" spans="1:7" x14ac:dyDescent="0.2">
      <c r="A247" s="436"/>
      <c r="B247" s="214"/>
      <c r="C247" s="214"/>
      <c r="D247" s="214"/>
      <c r="E247" s="214"/>
      <c r="F247" s="214"/>
      <c r="G247" s="541"/>
    </row>
    <row r="248" spans="1:7" x14ac:dyDescent="0.2">
      <c r="A248" s="436"/>
      <c r="B248" s="214"/>
      <c r="C248" s="214"/>
      <c r="D248" s="214"/>
      <c r="E248" s="214"/>
      <c r="F248" s="214"/>
      <c r="G248" s="541"/>
    </row>
    <row r="249" spans="1:7" x14ac:dyDescent="0.2">
      <c r="A249" s="436"/>
      <c r="B249" s="214"/>
      <c r="C249" s="214"/>
      <c r="D249" s="214"/>
      <c r="E249" s="214"/>
      <c r="F249" s="214"/>
      <c r="G249" s="541"/>
    </row>
    <row r="250" spans="1:7" x14ac:dyDescent="0.2">
      <c r="A250" s="436"/>
      <c r="B250" s="214"/>
      <c r="C250" s="214"/>
      <c r="D250" s="214"/>
      <c r="E250" s="214"/>
      <c r="F250" s="214"/>
      <c r="G250" s="541"/>
    </row>
    <row r="251" spans="1:7" x14ac:dyDescent="0.2">
      <c r="A251" s="436"/>
      <c r="B251" s="214"/>
      <c r="C251" s="214"/>
      <c r="D251" s="214"/>
      <c r="E251" s="214"/>
      <c r="F251" s="214"/>
      <c r="G251" s="541"/>
    </row>
    <row r="252" spans="1:7" x14ac:dyDescent="0.2">
      <c r="A252" s="436"/>
      <c r="B252" s="214"/>
      <c r="C252" s="214"/>
      <c r="D252" s="214"/>
      <c r="E252" s="214"/>
      <c r="F252" s="214"/>
      <c r="G252" s="541"/>
    </row>
    <row r="253" spans="1:7" x14ac:dyDescent="0.2">
      <c r="A253" s="436"/>
      <c r="B253" s="214"/>
      <c r="C253" s="214"/>
      <c r="D253" s="214"/>
      <c r="E253" s="214"/>
      <c r="F253" s="214"/>
      <c r="G253" s="541"/>
    </row>
    <row r="254" spans="1:7" x14ac:dyDescent="0.2">
      <c r="A254" s="436"/>
      <c r="B254" s="214"/>
      <c r="C254" s="214"/>
      <c r="D254" s="214"/>
      <c r="E254" s="214"/>
      <c r="F254" s="214"/>
      <c r="G254" s="541"/>
    </row>
    <row r="255" spans="1:7" x14ac:dyDescent="0.2">
      <c r="A255" s="436"/>
      <c r="B255" s="214"/>
      <c r="C255" s="214"/>
      <c r="D255" s="214"/>
      <c r="E255" s="214"/>
      <c r="F255" s="214"/>
      <c r="G255" s="541"/>
    </row>
    <row r="256" spans="1:7" x14ac:dyDescent="0.2">
      <c r="A256" s="436"/>
      <c r="B256" s="214"/>
      <c r="C256" s="214"/>
      <c r="D256" s="214"/>
      <c r="E256" s="214"/>
      <c r="F256" s="214"/>
      <c r="G256" s="541"/>
    </row>
    <row r="257" spans="1:8" x14ac:dyDescent="0.2">
      <c r="A257" s="436"/>
      <c r="B257" s="214"/>
      <c r="C257" s="214"/>
      <c r="D257" s="214"/>
      <c r="E257" s="214"/>
      <c r="F257" s="214"/>
      <c r="G257" s="541"/>
    </row>
    <row r="258" spans="1:8" x14ac:dyDescent="0.2">
      <c r="A258" s="436"/>
      <c r="B258" s="214"/>
      <c r="C258" s="214"/>
      <c r="D258" s="214"/>
      <c r="E258" s="214"/>
      <c r="F258" s="214"/>
      <c r="G258" s="541"/>
    </row>
    <row r="259" spans="1:8" x14ac:dyDescent="0.2">
      <c r="A259" s="436"/>
      <c r="B259" s="214"/>
      <c r="C259" s="214"/>
      <c r="D259" s="214"/>
      <c r="E259" s="214"/>
      <c r="F259" s="214"/>
      <c r="G259" s="541"/>
    </row>
    <row r="260" spans="1:8" x14ac:dyDescent="0.2">
      <c r="A260" s="436"/>
      <c r="B260" s="343"/>
      <c r="C260" s="343"/>
      <c r="D260" s="343"/>
      <c r="E260" s="343"/>
      <c r="F260" s="343"/>
      <c r="G260" s="541"/>
    </row>
    <row r="261" spans="1:8" x14ac:dyDescent="0.2">
      <c r="A261" s="436"/>
      <c r="B261" s="343"/>
      <c r="C261" s="343"/>
      <c r="D261" s="343"/>
      <c r="E261" s="343"/>
      <c r="F261" s="343"/>
      <c r="G261" s="541"/>
    </row>
    <row r="262" spans="1:8" x14ac:dyDescent="0.2">
      <c r="A262" s="436"/>
      <c r="B262" s="343"/>
      <c r="C262" s="343"/>
      <c r="D262" s="343"/>
      <c r="E262" s="343"/>
      <c r="F262" s="343"/>
      <c r="G262" s="541"/>
    </row>
    <row r="263" spans="1:8" s="364" customFormat="1" x14ac:dyDescent="0.2">
      <c r="A263" s="436"/>
      <c r="B263" s="343"/>
      <c r="C263" s="343"/>
      <c r="D263" s="343"/>
      <c r="E263" s="343"/>
      <c r="F263" s="343"/>
      <c r="G263" s="541"/>
      <c r="H263" s="115"/>
    </row>
    <row r="264" spans="1:8" x14ac:dyDescent="0.2">
      <c r="A264" s="436"/>
      <c r="B264" s="343"/>
      <c r="C264" s="343"/>
      <c r="D264" s="343"/>
      <c r="E264" s="343"/>
      <c r="F264" s="343"/>
      <c r="G264" s="541"/>
    </row>
    <row r="265" spans="1:8" x14ac:dyDescent="0.2">
      <c r="A265" s="436"/>
      <c r="B265" s="343"/>
      <c r="C265" s="343"/>
      <c r="D265" s="343"/>
      <c r="E265" s="343"/>
      <c r="F265" s="343"/>
      <c r="G265" s="541"/>
    </row>
    <row r="266" spans="1:8" x14ac:dyDescent="0.2">
      <c r="A266" s="436"/>
      <c r="B266" s="343"/>
      <c r="C266" s="343"/>
      <c r="D266" s="343"/>
      <c r="E266" s="343"/>
      <c r="F266" s="343"/>
      <c r="G266" s="541"/>
    </row>
    <row r="267" spans="1:8" x14ac:dyDescent="0.2">
      <c r="A267" s="436"/>
      <c r="B267" s="343"/>
      <c r="C267" s="343"/>
      <c r="D267" s="343"/>
      <c r="E267" s="343"/>
      <c r="F267" s="343"/>
      <c r="G267" s="541"/>
    </row>
    <row r="268" spans="1:8" x14ac:dyDescent="0.2">
      <c r="A268" s="436"/>
      <c r="B268" s="343"/>
      <c r="C268" s="343"/>
      <c r="D268" s="343"/>
      <c r="E268" s="343"/>
      <c r="F268" s="343"/>
      <c r="G268" s="541"/>
    </row>
    <row r="269" spans="1:8" s="364" customFormat="1" x14ac:dyDescent="0.2">
      <c r="A269" s="436"/>
      <c r="B269" s="343"/>
      <c r="C269" s="343"/>
      <c r="D269" s="343"/>
      <c r="E269" s="343"/>
      <c r="F269" s="343"/>
      <c r="G269" s="541"/>
      <c r="H269" s="115"/>
    </row>
    <row r="270" spans="1:8" x14ac:dyDescent="0.2">
      <c r="A270" s="436"/>
      <c r="B270" s="343"/>
      <c r="C270" s="343"/>
      <c r="D270" s="343"/>
      <c r="E270" s="343"/>
      <c r="F270" s="343"/>
      <c r="G270" s="541"/>
    </row>
    <row r="271" spans="1:8" x14ac:dyDescent="0.2">
      <c r="A271" s="436"/>
      <c r="B271" s="343"/>
      <c r="C271" s="343"/>
      <c r="D271" s="343"/>
      <c r="E271" s="343"/>
      <c r="F271" s="343"/>
      <c r="G271" s="541"/>
    </row>
    <row r="272" spans="1:8" x14ac:dyDescent="0.2">
      <c r="A272" s="436"/>
      <c r="B272" s="343"/>
      <c r="C272" s="343"/>
      <c r="D272" s="343"/>
      <c r="E272" s="343"/>
      <c r="F272" s="343"/>
      <c r="G272" s="541"/>
    </row>
    <row r="273" spans="1:7" x14ac:dyDescent="0.2">
      <c r="A273" s="436"/>
      <c r="B273" s="343"/>
      <c r="C273" s="343"/>
      <c r="D273" s="343"/>
      <c r="E273" s="343"/>
      <c r="F273" s="343"/>
      <c r="G273" s="541"/>
    </row>
    <row r="274" spans="1:7" x14ac:dyDescent="0.2">
      <c r="A274" s="436"/>
      <c r="B274" s="343"/>
      <c r="C274" s="343"/>
      <c r="D274" s="343"/>
      <c r="E274" s="343"/>
      <c r="F274" s="343"/>
      <c r="G274" s="541"/>
    </row>
    <row r="275" spans="1:7" x14ac:dyDescent="0.2">
      <c r="A275" s="436"/>
      <c r="B275" s="343"/>
      <c r="C275" s="343"/>
      <c r="D275" s="343"/>
      <c r="E275" s="343"/>
      <c r="F275" s="343"/>
      <c r="G275" s="541"/>
    </row>
    <row r="276" spans="1:7" x14ac:dyDescent="0.2">
      <c r="A276" s="436"/>
      <c r="B276" s="343"/>
      <c r="C276" s="343"/>
      <c r="D276" s="343"/>
      <c r="E276" s="343"/>
      <c r="F276" s="343"/>
      <c r="G276" s="541"/>
    </row>
    <row r="277" spans="1:7" x14ac:dyDescent="0.2">
      <c r="A277" s="436"/>
      <c r="B277" s="343"/>
      <c r="C277" s="343"/>
      <c r="D277" s="343"/>
      <c r="E277" s="343"/>
      <c r="F277" s="343"/>
      <c r="G277" s="541"/>
    </row>
    <row r="278" spans="1:7" x14ac:dyDescent="0.2">
      <c r="A278" s="436"/>
      <c r="B278" s="343"/>
      <c r="C278" s="343"/>
      <c r="D278" s="343"/>
      <c r="E278" s="343"/>
      <c r="F278" s="343"/>
      <c r="G278" s="541"/>
    </row>
    <row r="279" spans="1:7" x14ac:dyDescent="0.2">
      <c r="A279" s="436"/>
      <c r="B279" s="343"/>
      <c r="C279" s="343"/>
      <c r="D279" s="343"/>
      <c r="E279" s="343"/>
      <c r="F279" s="343"/>
      <c r="G279" s="541"/>
    </row>
    <row r="280" spans="1:7" x14ac:dyDescent="0.2">
      <c r="A280" s="436"/>
      <c r="B280" s="343"/>
      <c r="C280" s="343"/>
      <c r="D280" s="343"/>
      <c r="E280" s="343"/>
      <c r="F280" s="343"/>
      <c r="G280" s="541"/>
    </row>
    <row r="281" spans="1:7" x14ac:dyDescent="0.2">
      <c r="A281" s="436"/>
      <c r="B281" s="343"/>
      <c r="C281" s="343"/>
      <c r="D281" s="343"/>
      <c r="E281" s="343"/>
      <c r="F281" s="343"/>
      <c r="G281" s="541"/>
    </row>
    <row r="282" spans="1:7" x14ac:dyDescent="0.2">
      <c r="A282" s="436"/>
      <c r="B282" s="343"/>
      <c r="C282" s="343"/>
      <c r="D282" s="343"/>
      <c r="E282" s="343"/>
      <c r="F282" s="343"/>
      <c r="G282" s="541"/>
    </row>
    <row r="283" spans="1:7" x14ac:dyDescent="0.2">
      <c r="A283" s="436"/>
      <c r="B283" s="343"/>
      <c r="C283" s="343"/>
      <c r="D283" s="343"/>
      <c r="E283" s="343"/>
      <c r="F283" s="343"/>
      <c r="G283" s="541"/>
    </row>
    <row r="284" spans="1:7" x14ac:dyDescent="0.2">
      <c r="A284" s="436"/>
      <c r="B284" s="343"/>
      <c r="C284" s="343"/>
      <c r="D284" s="343"/>
      <c r="E284" s="343"/>
      <c r="F284" s="343"/>
      <c r="G284" s="541"/>
    </row>
    <row r="285" spans="1:7" x14ac:dyDescent="0.2">
      <c r="A285" s="436"/>
      <c r="B285" s="343"/>
      <c r="C285" s="343"/>
      <c r="D285" s="343"/>
      <c r="E285" s="343"/>
      <c r="F285" s="343"/>
      <c r="G285" s="541"/>
    </row>
    <row r="286" spans="1:7" x14ac:dyDescent="0.2">
      <c r="A286" s="436"/>
      <c r="B286" s="343"/>
      <c r="C286" s="343"/>
      <c r="D286" s="343"/>
      <c r="E286" s="343"/>
      <c r="F286" s="343"/>
      <c r="G286" s="541"/>
    </row>
    <row r="287" spans="1:7" x14ac:dyDescent="0.2">
      <c r="A287" s="436"/>
      <c r="B287" s="343"/>
      <c r="C287" s="343"/>
      <c r="D287" s="343"/>
      <c r="E287" s="343"/>
      <c r="F287" s="343"/>
      <c r="G287" s="541"/>
    </row>
    <row r="288" spans="1:7" x14ac:dyDescent="0.2">
      <c r="A288" s="436"/>
      <c r="B288" s="343"/>
      <c r="C288" s="343"/>
      <c r="D288" s="343"/>
      <c r="E288" s="343"/>
      <c r="F288" s="343"/>
      <c r="G288" s="541"/>
    </row>
    <row r="289" spans="1:8" x14ac:dyDescent="0.2">
      <c r="A289" s="436"/>
      <c r="B289" s="343"/>
      <c r="C289" s="343"/>
      <c r="D289" s="343"/>
      <c r="E289" s="343"/>
      <c r="F289" s="343"/>
      <c r="G289" s="541"/>
    </row>
    <row r="290" spans="1:8" x14ac:dyDescent="0.2">
      <c r="A290" s="436"/>
      <c r="B290" s="343"/>
      <c r="C290" s="343"/>
      <c r="D290" s="343"/>
      <c r="E290" s="343"/>
      <c r="F290" s="343"/>
      <c r="G290" s="541"/>
    </row>
    <row r="291" spans="1:8" x14ac:dyDescent="0.2">
      <c r="A291" s="436"/>
      <c r="B291" s="343"/>
      <c r="C291" s="343"/>
      <c r="D291" s="343"/>
      <c r="E291" s="343"/>
      <c r="F291" s="343"/>
      <c r="G291" s="541"/>
    </row>
    <row r="292" spans="1:8" x14ac:dyDescent="0.2">
      <c r="A292" s="436"/>
      <c r="B292" s="343"/>
      <c r="C292" s="343"/>
      <c r="D292" s="343"/>
      <c r="E292" s="343"/>
      <c r="F292" s="343"/>
      <c r="G292" s="541"/>
    </row>
    <row r="293" spans="1:8" x14ac:dyDescent="0.2">
      <c r="A293" s="436"/>
      <c r="B293" s="343"/>
      <c r="C293" s="343"/>
      <c r="D293" s="343"/>
      <c r="E293" s="343"/>
      <c r="F293" s="343"/>
      <c r="G293" s="541"/>
    </row>
    <row r="294" spans="1:8" x14ac:dyDescent="0.2">
      <c r="A294" s="436"/>
      <c r="B294" s="343"/>
      <c r="C294" s="343"/>
      <c r="D294" s="343"/>
      <c r="E294" s="343"/>
      <c r="F294" s="343"/>
      <c r="G294" s="541"/>
    </row>
    <row r="295" spans="1:8" x14ac:dyDescent="0.2">
      <c r="A295" s="436"/>
      <c r="B295" s="343"/>
      <c r="C295" s="343"/>
      <c r="D295" s="343"/>
      <c r="E295" s="343"/>
      <c r="F295" s="343"/>
      <c r="G295" s="541"/>
    </row>
    <row r="296" spans="1:8" x14ac:dyDescent="0.2">
      <c r="A296" s="436"/>
      <c r="B296" s="343"/>
      <c r="C296" s="343"/>
      <c r="D296" s="343"/>
      <c r="E296" s="343"/>
      <c r="F296" s="343"/>
      <c r="G296" s="541"/>
    </row>
    <row r="297" spans="1:8" x14ac:dyDescent="0.2">
      <c r="A297" s="436"/>
      <c r="B297" s="343"/>
      <c r="C297" s="343"/>
      <c r="D297" s="343"/>
      <c r="E297" s="343"/>
      <c r="F297" s="343"/>
      <c r="G297" s="541"/>
    </row>
    <row r="298" spans="1:8" x14ac:dyDescent="0.2">
      <c r="A298" s="436"/>
      <c r="B298" s="343"/>
      <c r="C298" s="343"/>
      <c r="D298" s="343"/>
      <c r="E298" s="343"/>
      <c r="F298" s="343"/>
      <c r="G298" s="541"/>
    </row>
    <row r="299" spans="1:8" x14ac:dyDescent="0.2">
      <c r="A299" s="436"/>
      <c r="B299" s="343"/>
      <c r="C299" s="343"/>
      <c r="D299" s="343"/>
      <c r="E299" s="343"/>
      <c r="F299" s="343"/>
      <c r="G299" s="541"/>
    </row>
    <row r="300" spans="1:8" x14ac:dyDescent="0.2">
      <c r="A300" s="436"/>
      <c r="B300" s="343"/>
      <c r="C300" s="343"/>
      <c r="D300" s="343"/>
      <c r="E300" s="343"/>
      <c r="F300" s="343"/>
      <c r="G300" s="541"/>
    </row>
    <row r="301" spans="1:8" s="364" customFormat="1" x14ac:dyDescent="0.2">
      <c r="A301" s="436"/>
      <c r="B301" s="343"/>
      <c r="C301" s="343"/>
      <c r="D301" s="343"/>
      <c r="E301" s="343"/>
      <c r="F301" s="343"/>
      <c r="G301" s="541"/>
      <c r="H301" s="115"/>
    </row>
    <row r="302" spans="1:8" x14ac:dyDescent="0.2">
      <c r="A302" s="436"/>
      <c r="B302" s="343"/>
      <c r="C302" s="343"/>
      <c r="D302" s="343"/>
      <c r="E302" s="343"/>
      <c r="F302" s="343"/>
      <c r="G302" s="541"/>
    </row>
    <row r="303" spans="1:8" s="364" customFormat="1" x14ac:dyDescent="0.2">
      <c r="A303" s="436"/>
      <c r="B303" s="343"/>
      <c r="C303" s="343"/>
      <c r="D303" s="343"/>
      <c r="E303" s="343"/>
      <c r="F303" s="343"/>
      <c r="G303" s="541"/>
      <c r="H303" s="115"/>
    </row>
    <row r="304" spans="1:8" s="364" customFormat="1" x14ac:dyDescent="0.2">
      <c r="A304" s="436"/>
      <c r="B304" s="343"/>
      <c r="C304" s="343"/>
      <c r="D304" s="343"/>
      <c r="E304" s="343"/>
      <c r="F304" s="343"/>
      <c r="G304" s="541"/>
      <c r="H304" s="115"/>
    </row>
    <row r="305" spans="1:8" s="364" customFormat="1" x14ac:dyDescent="0.2">
      <c r="A305" s="436"/>
      <c r="B305" s="343"/>
      <c r="C305" s="343"/>
      <c r="D305" s="343"/>
      <c r="E305" s="343"/>
      <c r="F305" s="343"/>
      <c r="G305" s="541"/>
      <c r="H305" s="115"/>
    </row>
    <row r="306" spans="1:8" x14ac:dyDescent="0.2">
      <c r="A306" s="436"/>
      <c r="B306" s="343"/>
      <c r="C306" s="343"/>
      <c r="D306" s="343"/>
      <c r="E306" s="343"/>
      <c r="F306" s="343"/>
      <c r="G306" s="541"/>
    </row>
    <row r="307" spans="1:8" x14ac:dyDescent="0.2">
      <c r="A307" s="436"/>
      <c r="B307" s="343"/>
      <c r="C307" s="343"/>
      <c r="D307" s="343"/>
      <c r="E307" s="343"/>
      <c r="F307" s="343"/>
      <c r="G307" s="541"/>
    </row>
    <row r="308" spans="1:8" x14ac:dyDescent="0.2">
      <c r="A308" s="436"/>
      <c r="B308" s="343"/>
      <c r="C308" s="343"/>
      <c r="D308" s="343"/>
      <c r="E308" s="343"/>
      <c r="F308" s="343"/>
      <c r="G308" s="541"/>
    </row>
    <row r="309" spans="1:8" x14ac:dyDescent="0.2">
      <c r="A309" s="436"/>
      <c r="B309" s="343"/>
      <c r="C309" s="343"/>
      <c r="D309" s="343"/>
      <c r="E309" s="343"/>
      <c r="F309" s="343"/>
      <c r="G309" s="541"/>
    </row>
    <row r="310" spans="1:8" x14ac:dyDescent="0.2">
      <c r="A310" s="436"/>
      <c r="B310" s="343"/>
      <c r="C310" s="343"/>
      <c r="D310" s="343"/>
      <c r="E310" s="343"/>
      <c r="F310" s="343"/>
      <c r="G310" s="541"/>
    </row>
    <row r="311" spans="1:8" x14ac:dyDescent="0.2">
      <c r="A311" s="436"/>
      <c r="B311" s="343"/>
      <c r="C311" s="343"/>
      <c r="D311" s="343"/>
      <c r="E311" s="343"/>
      <c r="F311" s="343"/>
      <c r="G311" s="541"/>
    </row>
    <row r="312" spans="1:8" x14ac:dyDescent="0.2">
      <c r="A312" s="436"/>
      <c r="B312" s="343"/>
      <c r="C312" s="343"/>
      <c r="D312" s="343"/>
      <c r="E312" s="343"/>
      <c r="F312" s="343"/>
      <c r="G312" s="541"/>
    </row>
    <row r="313" spans="1:8" x14ac:dyDescent="0.2">
      <c r="A313" s="436"/>
      <c r="B313" s="343"/>
      <c r="C313" s="343"/>
      <c r="D313" s="343"/>
      <c r="E313" s="343"/>
      <c r="F313" s="343"/>
      <c r="G313" s="541"/>
    </row>
    <row r="314" spans="1:8" x14ac:dyDescent="0.2">
      <c r="A314" s="436"/>
      <c r="B314" s="343"/>
      <c r="C314" s="343"/>
      <c r="D314" s="343"/>
      <c r="E314" s="343"/>
      <c r="F314" s="343"/>
      <c r="G314" s="541"/>
    </row>
    <row r="315" spans="1:8" x14ac:dyDescent="0.2">
      <c r="A315" s="436"/>
      <c r="B315" s="343"/>
      <c r="C315" s="343"/>
      <c r="D315" s="343"/>
      <c r="E315" s="343"/>
      <c r="F315" s="343"/>
      <c r="G315" s="541"/>
    </row>
    <row r="316" spans="1:8" x14ac:dyDescent="0.2">
      <c r="A316" s="436"/>
      <c r="B316" s="343"/>
      <c r="C316" s="343"/>
      <c r="D316" s="343"/>
      <c r="E316" s="343"/>
      <c r="F316" s="343"/>
      <c r="G316" s="541"/>
    </row>
    <row r="317" spans="1:8" x14ac:dyDescent="0.2">
      <c r="A317" s="436"/>
      <c r="B317" s="343"/>
      <c r="C317" s="343"/>
      <c r="D317" s="343"/>
      <c r="E317" s="343"/>
      <c r="F317" s="343"/>
      <c r="G317" s="541"/>
    </row>
    <row r="318" spans="1:8" x14ac:dyDescent="0.2">
      <c r="A318" s="436"/>
      <c r="B318" s="343"/>
      <c r="C318" s="343"/>
      <c r="D318" s="343"/>
      <c r="E318" s="343"/>
      <c r="F318" s="343"/>
      <c r="G318" s="541"/>
    </row>
    <row r="319" spans="1:8" x14ac:dyDescent="0.2">
      <c r="A319" s="436"/>
      <c r="B319" s="343"/>
      <c r="C319" s="343"/>
      <c r="D319" s="343"/>
      <c r="E319" s="343"/>
      <c r="F319" s="343"/>
      <c r="G319" s="541"/>
    </row>
    <row r="320" spans="1:8" x14ac:dyDescent="0.2">
      <c r="A320" s="436"/>
      <c r="B320" s="343"/>
      <c r="C320" s="343"/>
      <c r="D320" s="343"/>
      <c r="E320" s="343"/>
      <c r="F320" s="343"/>
      <c r="G320" s="541"/>
    </row>
    <row r="321" spans="1:7" x14ac:dyDescent="0.2">
      <c r="A321" s="436"/>
      <c r="B321" s="343"/>
      <c r="C321" s="343"/>
      <c r="D321" s="343"/>
      <c r="E321" s="343"/>
      <c r="F321" s="343"/>
      <c r="G321" s="541"/>
    </row>
    <row r="322" spans="1:7" x14ac:dyDescent="0.2">
      <c r="A322" s="436"/>
      <c r="B322" s="343"/>
      <c r="C322" s="343"/>
      <c r="D322" s="343"/>
      <c r="E322" s="343"/>
      <c r="F322" s="343"/>
      <c r="G322" s="541"/>
    </row>
    <row r="323" spans="1:7" x14ac:dyDescent="0.2">
      <c r="A323" s="436"/>
      <c r="B323" s="343"/>
      <c r="C323" s="343"/>
      <c r="D323" s="343"/>
      <c r="E323" s="343"/>
      <c r="F323" s="343"/>
      <c r="G323" s="541"/>
    </row>
    <row r="324" spans="1:7" x14ac:dyDescent="0.2">
      <c r="A324" s="436"/>
      <c r="B324" s="343"/>
      <c r="C324" s="343"/>
      <c r="D324" s="343"/>
      <c r="E324" s="343"/>
      <c r="F324" s="343"/>
      <c r="G324" s="541"/>
    </row>
    <row r="325" spans="1:7" x14ac:dyDescent="0.2">
      <c r="A325" s="436"/>
      <c r="B325" s="343"/>
      <c r="C325" s="343"/>
      <c r="D325" s="343"/>
      <c r="E325" s="343"/>
      <c r="F325" s="343"/>
      <c r="G325" s="541"/>
    </row>
    <row r="326" spans="1:7" x14ac:dyDescent="0.2">
      <c r="A326" s="436"/>
      <c r="B326" s="343"/>
      <c r="C326" s="343"/>
      <c r="D326" s="343"/>
      <c r="E326" s="343"/>
      <c r="F326" s="343"/>
      <c r="G326" s="541"/>
    </row>
    <row r="327" spans="1:7" x14ac:dyDescent="0.2">
      <c r="A327" s="436"/>
      <c r="B327" s="343"/>
      <c r="C327" s="343"/>
      <c r="D327" s="343"/>
      <c r="E327" s="343"/>
      <c r="F327" s="343"/>
      <c r="G327" s="541"/>
    </row>
    <row r="328" spans="1:7" x14ac:dyDescent="0.2">
      <c r="A328" s="436"/>
      <c r="B328" s="343"/>
      <c r="C328" s="343"/>
      <c r="D328" s="343"/>
      <c r="E328" s="343"/>
      <c r="F328" s="343"/>
      <c r="G328" s="541"/>
    </row>
    <row r="329" spans="1:7" x14ac:dyDescent="0.2">
      <c r="A329" s="436"/>
      <c r="B329" s="343"/>
      <c r="C329" s="343"/>
      <c r="D329" s="343"/>
      <c r="E329" s="343"/>
      <c r="F329" s="343"/>
      <c r="G329" s="541"/>
    </row>
    <row r="330" spans="1:7" x14ac:dyDescent="0.2">
      <c r="A330" s="436"/>
      <c r="B330" s="343"/>
      <c r="C330" s="343"/>
      <c r="D330" s="343"/>
      <c r="E330" s="343"/>
      <c r="F330" s="343"/>
      <c r="G330" s="541"/>
    </row>
    <row r="331" spans="1:7" x14ac:dyDescent="0.2">
      <c r="A331" s="436"/>
      <c r="B331" s="343"/>
      <c r="C331" s="343"/>
      <c r="D331" s="343"/>
      <c r="E331" s="343"/>
      <c r="F331" s="343"/>
      <c r="G331" s="541"/>
    </row>
    <row r="332" spans="1:7" x14ac:dyDescent="0.2">
      <c r="A332" s="436"/>
      <c r="B332" s="343"/>
      <c r="C332" s="343"/>
      <c r="D332" s="343"/>
      <c r="E332" s="343"/>
      <c r="F332" s="343"/>
      <c r="G332" s="541"/>
    </row>
    <row r="333" spans="1:7" x14ac:dyDescent="0.2">
      <c r="A333" s="436"/>
      <c r="B333" s="343"/>
      <c r="C333" s="343"/>
      <c r="D333" s="343"/>
      <c r="E333" s="343"/>
      <c r="F333" s="343"/>
      <c r="G333" s="541"/>
    </row>
    <row r="334" spans="1:7" x14ac:dyDescent="0.2">
      <c r="A334" s="436"/>
      <c r="B334" s="343"/>
      <c r="C334" s="343"/>
      <c r="D334" s="343"/>
      <c r="E334" s="343"/>
      <c r="F334" s="343"/>
      <c r="G334" s="541"/>
    </row>
    <row r="335" spans="1:7" x14ac:dyDescent="0.2">
      <c r="A335" s="436"/>
      <c r="B335" s="343"/>
      <c r="C335" s="343"/>
      <c r="D335" s="343"/>
      <c r="E335" s="343"/>
      <c r="F335" s="343"/>
      <c r="G335" s="541"/>
    </row>
    <row r="336" spans="1:7" x14ac:dyDescent="0.2">
      <c r="A336" s="436"/>
      <c r="B336" s="343"/>
      <c r="C336" s="343"/>
      <c r="D336" s="343"/>
      <c r="E336" s="343"/>
      <c r="F336" s="343"/>
      <c r="G336" s="541"/>
    </row>
    <row r="337" spans="1:7" x14ac:dyDescent="0.2">
      <c r="A337" s="436"/>
      <c r="B337" s="343"/>
      <c r="C337" s="343"/>
      <c r="D337" s="343"/>
      <c r="E337" s="343"/>
      <c r="F337" s="343"/>
      <c r="G337" s="541"/>
    </row>
    <row r="338" spans="1:7" x14ac:dyDescent="0.2">
      <c r="A338" s="436"/>
      <c r="B338" s="343"/>
      <c r="C338" s="343"/>
      <c r="D338" s="343"/>
      <c r="E338" s="343"/>
      <c r="F338" s="343"/>
      <c r="G338" s="541"/>
    </row>
    <row r="339" spans="1:7" x14ac:dyDescent="0.2">
      <c r="A339" s="436"/>
      <c r="B339" s="343"/>
      <c r="C339" s="343"/>
      <c r="D339" s="343"/>
      <c r="E339" s="343"/>
      <c r="F339" s="343"/>
      <c r="G339" s="541"/>
    </row>
    <row r="340" spans="1:7" x14ac:dyDescent="0.2">
      <c r="A340" s="436"/>
      <c r="B340" s="343"/>
      <c r="C340" s="343"/>
      <c r="D340" s="343"/>
      <c r="E340" s="343"/>
      <c r="F340" s="343"/>
      <c r="G340" s="541"/>
    </row>
    <row r="341" spans="1:7" x14ac:dyDescent="0.2">
      <c r="A341" s="436"/>
      <c r="B341" s="343"/>
      <c r="C341" s="343"/>
      <c r="D341" s="343"/>
      <c r="E341" s="343"/>
      <c r="F341" s="343"/>
      <c r="G341" s="541"/>
    </row>
    <row r="342" spans="1:7" x14ac:dyDescent="0.2">
      <c r="A342" s="436"/>
      <c r="B342" s="343"/>
      <c r="C342" s="343"/>
      <c r="D342" s="343"/>
      <c r="E342" s="343"/>
      <c r="F342" s="343"/>
      <c r="G342" s="541"/>
    </row>
    <row r="343" spans="1:7" x14ac:dyDescent="0.2">
      <c r="A343" s="436"/>
      <c r="B343" s="343"/>
      <c r="C343" s="343"/>
      <c r="D343" s="343"/>
      <c r="E343" s="343"/>
      <c r="F343" s="343"/>
      <c r="G343" s="541"/>
    </row>
    <row r="344" spans="1:7" x14ac:dyDescent="0.2">
      <c r="A344" s="436"/>
      <c r="B344" s="343"/>
      <c r="C344" s="343"/>
      <c r="D344" s="343"/>
      <c r="E344" s="343"/>
      <c r="F344" s="343"/>
      <c r="G344" s="541"/>
    </row>
    <row r="345" spans="1:7" x14ac:dyDescent="0.2">
      <c r="A345" s="436"/>
      <c r="B345" s="343"/>
      <c r="C345" s="343"/>
      <c r="D345" s="343"/>
      <c r="E345" s="343"/>
      <c r="F345" s="343"/>
      <c r="G345" s="541"/>
    </row>
    <row r="346" spans="1:7" x14ac:dyDescent="0.2">
      <c r="A346" s="436"/>
      <c r="B346" s="343"/>
      <c r="C346" s="343"/>
      <c r="D346" s="343"/>
      <c r="E346" s="343"/>
      <c r="F346" s="343"/>
      <c r="G346" s="541"/>
    </row>
    <row r="347" spans="1:7" x14ac:dyDescent="0.2">
      <c r="A347" s="436"/>
      <c r="B347" s="343"/>
      <c r="C347" s="343"/>
      <c r="D347" s="343"/>
      <c r="E347" s="343"/>
      <c r="F347" s="343"/>
      <c r="G347" s="541"/>
    </row>
    <row r="348" spans="1:7" x14ac:dyDescent="0.2">
      <c r="A348" s="436"/>
      <c r="B348" s="343"/>
      <c r="C348" s="343"/>
      <c r="D348" s="343"/>
      <c r="E348" s="343"/>
      <c r="F348" s="343"/>
      <c r="G348" s="541"/>
    </row>
    <row r="349" spans="1:7" x14ac:dyDescent="0.2">
      <c r="A349" s="436"/>
      <c r="B349" s="343"/>
      <c r="C349" s="343"/>
      <c r="D349" s="343"/>
      <c r="E349" s="343"/>
      <c r="F349" s="343"/>
      <c r="G349" s="541"/>
    </row>
    <row r="350" spans="1:7" x14ac:dyDescent="0.2">
      <c r="A350" s="436"/>
      <c r="B350" s="343"/>
      <c r="C350" s="343"/>
      <c r="D350" s="343"/>
      <c r="E350" s="343"/>
      <c r="F350" s="343"/>
      <c r="G350" s="541"/>
    </row>
    <row r="351" spans="1:7" x14ac:dyDescent="0.2">
      <c r="A351" s="436"/>
      <c r="B351" s="343"/>
      <c r="C351" s="343"/>
      <c r="D351" s="343"/>
      <c r="E351" s="343"/>
      <c r="F351" s="343"/>
      <c r="G351" s="541"/>
    </row>
    <row r="352" spans="1:7" x14ac:dyDescent="0.2">
      <c r="A352" s="436"/>
      <c r="B352" s="343"/>
      <c r="C352" s="343"/>
      <c r="D352" s="343"/>
      <c r="E352" s="343"/>
      <c r="F352" s="343"/>
      <c r="G352" s="541"/>
    </row>
    <row r="353" spans="1:7" x14ac:dyDescent="0.2">
      <c r="A353" s="436"/>
      <c r="B353" s="343"/>
      <c r="C353" s="343"/>
      <c r="D353" s="343"/>
      <c r="E353" s="343"/>
      <c r="F353" s="343"/>
      <c r="G353" s="541"/>
    </row>
    <row r="354" spans="1:7" x14ac:dyDescent="0.2">
      <c r="A354" s="436"/>
      <c r="B354" s="343"/>
      <c r="C354" s="343"/>
      <c r="D354" s="343"/>
      <c r="E354" s="343"/>
      <c r="F354" s="343"/>
      <c r="G354" s="541"/>
    </row>
    <row r="355" spans="1:7" x14ac:dyDescent="0.2">
      <c r="A355" s="436"/>
      <c r="B355" s="343"/>
      <c r="C355" s="343"/>
      <c r="D355" s="343"/>
      <c r="E355" s="343"/>
      <c r="F355" s="343"/>
      <c r="G355" s="541"/>
    </row>
    <row r="356" spans="1:7" x14ac:dyDescent="0.2">
      <c r="A356" s="436"/>
      <c r="B356" s="343"/>
      <c r="C356" s="343"/>
      <c r="D356" s="343"/>
      <c r="E356" s="343"/>
      <c r="F356" s="343"/>
      <c r="G356" s="541"/>
    </row>
    <row r="357" spans="1:7" x14ac:dyDescent="0.2">
      <c r="A357" s="436"/>
      <c r="B357" s="343"/>
      <c r="C357" s="343"/>
      <c r="D357" s="343"/>
      <c r="E357" s="343"/>
      <c r="F357" s="343"/>
      <c r="G357" s="541"/>
    </row>
    <row r="358" spans="1:7" x14ac:dyDescent="0.2">
      <c r="A358" s="436"/>
      <c r="B358" s="343"/>
      <c r="C358" s="343"/>
      <c r="D358" s="343"/>
      <c r="E358" s="343"/>
      <c r="F358" s="343"/>
      <c r="G358" s="541"/>
    </row>
    <row r="359" spans="1:7" x14ac:dyDescent="0.2">
      <c r="A359" s="436"/>
      <c r="B359" s="343"/>
      <c r="C359" s="343"/>
      <c r="D359" s="343"/>
      <c r="E359" s="343"/>
      <c r="F359" s="343"/>
      <c r="G359" s="541"/>
    </row>
    <row r="360" spans="1:7" x14ac:dyDescent="0.2">
      <c r="A360" s="436"/>
      <c r="B360" s="343"/>
      <c r="C360" s="343"/>
      <c r="D360" s="343"/>
      <c r="E360" s="343"/>
      <c r="F360" s="343"/>
      <c r="G360" s="541"/>
    </row>
    <row r="361" spans="1:7" x14ac:dyDescent="0.2">
      <c r="A361" s="436"/>
      <c r="B361" s="343"/>
      <c r="C361" s="343"/>
      <c r="D361" s="343"/>
      <c r="E361" s="343"/>
      <c r="F361" s="343"/>
      <c r="G361" s="541"/>
    </row>
    <row r="362" spans="1:7" x14ac:dyDescent="0.2">
      <c r="A362" s="436"/>
      <c r="B362" s="343"/>
      <c r="C362" s="343"/>
      <c r="D362" s="343"/>
      <c r="E362" s="343"/>
      <c r="F362" s="343"/>
      <c r="G362" s="541"/>
    </row>
    <row r="363" spans="1:7" x14ac:dyDescent="0.2">
      <c r="A363" s="436"/>
      <c r="B363" s="343"/>
      <c r="C363" s="343"/>
      <c r="D363" s="343"/>
      <c r="E363" s="343"/>
      <c r="F363" s="343"/>
      <c r="G363" s="541"/>
    </row>
    <row r="364" spans="1:7" x14ac:dyDescent="0.2">
      <c r="A364" s="436"/>
      <c r="B364" s="343"/>
      <c r="C364" s="343"/>
      <c r="D364" s="343"/>
      <c r="E364" s="343"/>
      <c r="F364" s="343"/>
      <c r="G364" s="541"/>
    </row>
    <row r="365" spans="1:7" x14ac:dyDescent="0.2">
      <c r="A365" s="436"/>
      <c r="B365" s="343"/>
      <c r="C365" s="343"/>
      <c r="D365" s="343"/>
      <c r="E365" s="343"/>
      <c r="F365" s="343"/>
      <c r="G365" s="541"/>
    </row>
    <row r="366" spans="1:7" x14ac:dyDescent="0.2">
      <c r="A366" s="436"/>
      <c r="B366" s="343"/>
      <c r="C366" s="343"/>
      <c r="D366" s="343"/>
      <c r="E366" s="343"/>
      <c r="F366" s="343"/>
      <c r="G366" s="541"/>
    </row>
    <row r="367" spans="1:7" x14ac:dyDescent="0.2">
      <c r="A367" s="436"/>
      <c r="B367" s="343"/>
      <c r="C367" s="343"/>
      <c r="D367" s="343"/>
      <c r="E367" s="343"/>
      <c r="F367" s="343"/>
      <c r="G367" s="541"/>
    </row>
    <row r="368" spans="1:7" x14ac:dyDescent="0.2">
      <c r="A368" s="436"/>
      <c r="B368" s="343"/>
      <c r="C368" s="343"/>
      <c r="D368" s="343"/>
      <c r="E368" s="343"/>
      <c r="F368" s="343"/>
      <c r="G368" s="541"/>
    </row>
    <row r="369" spans="1:7" x14ac:dyDescent="0.2">
      <c r="A369" s="436"/>
      <c r="B369" s="343"/>
      <c r="C369" s="343"/>
      <c r="D369" s="343"/>
      <c r="E369" s="343"/>
      <c r="F369" s="343"/>
      <c r="G369" s="541"/>
    </row>
    <row r="370" spans="1:7" x14ac:dyDescent="0.2">
      <c r="A370" s="436"/>
      <c r="B370" s="343"/>
      <c r="C370" s="343"/>
      <c r="D370" s="343"/>
      <c r="E370" s="343"/>
      <c r="F370" s="343"/>
      <c r="G370" s="541"/>
    </row>
    <row r="371" spans="1:7" x14ac:dyDescent="0.2">
      <c r="A371" s="436"/>
      <c r="B371" s="343"/>
      <c r="C371" s="343"/>
      <c r="D371" s="343"/>
      <c r="E371" s="343"/>
      <c r="F371" s="343"/>
      <c r="G371" s="541"/>
    </row>
    <row r="372" spans="1:7" x14ac:dyDescent="0.2">
      <c r="A372" s="436"/>
      <c r="B372" s="343"/>
      <c r="C372" s="343"/>
      <c r="D372" s="343"/>
      <c r="E372" s="343"/>
      <c r="F372" s="343"/>
      <c r="G372" s="541"/>
    </row>
    <row r="373" spans="1:7" x14ac:dyDescent="0.2">
      <c r="A373" s="436"/>
      <c r="B373" s="343"/>
      <c r="C373" s="343"/>
      <c r="D373" s="343"/>
      <c r="E373" s="343"/>
      <c r="F373" s="343"/>
      <c r="G373" s="541"/>
    </row>
    <row r="374" spans="1:7" x14ac:dyDescent="0.2">
      <c r="A374" s="436"/>
      <c r="B374" s="343"/>
      <c r="C374" s="343"/>
      <c r="D374" s="343"/>
      <c r="E374" s="343"/>
      <c r="F374" s="343"/>
      <c r="G374" s="541"/>
    </row>
    <row r="375" spans="1:7" x14ac:dyDescent="0.2">
      <c r="A375" s="436"/>
      <c r="B375" s="343"/>
      <c r="C375" s="343"/>
      <c r="D375" s="343"/>
      <c r="E375" s="343"/>
      <c r="F375" s="343"/>
      <c r="G375" s="541"/>
    </row>
    <row r="376" spans="1:7" x14ac:dyDescent="0.2">
      <c r="A376" s="436"/>
      <c r="B376" s="343"/>
      <c r="C376" s="343"/>
      <c r="D376" s="343"/>
      <c r="E376" s="343"/>
      <c r="F376" s="343"/>
      <c r="G376" s="541"/>
    </row>
    <row r="377" spans="1:7" x14ac:dyDescent="0.2">
      <c r="A377" s="436"/>
      <c r="B377" s="343"/>
      <c r="C377" s="343"/>
      <c r="D377" s="343"/>
      <c r="E377" s="343"/>
      <c r="F377" s="343"/>
      <c r="G377" s="541"/>
    </row>
    <row r="378" spans="1:7" x14ac:dyDescent="0.2">
      <c r="A378" s="436"/>
      <c r="B378" s="343"/>
      <c r="C378" s="343"/>
      <c r="D378" s="343"/>
      <c r="E378" s="343"/>
      <c r="F378" s="343"/>
      <c r="G378" s="541"/>
    </row>
    <row r="379" spans="1:7" x14ac:dyDescent="0.2">
      <c r="A379" s="436"/>
      <c r="B379" s="343"/>
      <c r="C379" s="343"/>
      <c r="D379" s="343"/>
      <c r="E379" s="343"/>
      <c r="F379" s="343"/>
      <c r="G379" s="541"/>
    </row>
    <row r="380" spans="1:7" x14ac:dyDescent="0.2">
      <c r="A380" s="436"/>
      <c r="B380" s="343"/>
      <c r="C380" s="343"/>
      <c r="D380" s="343"/>
      <c r="E380" s="343"/>
      <c r="F380" s="343"/>
      <c r="G380" s="541"/>
    </row>
    <row r="381" spans="1:7" x14ac:dyDescent="0.2">
      <c r="A381" s="436"/>
      <c r="B381" s="343"/>
      <c r="C381" s="343"/>
      <c r="D381" s="343"/>
      <c r="E381" s="343"/>
      <c r="F381" s="343"/>
      <c r="G381" s="541"/>
    </row>
    <row r="382" spans="1:7" x14ac:dyDescent="0.2">
      <c r="A382" s="436"/>
      <c r="B382" s="343"/>
      <c r="C382" s="343"/>
      <c r="D382" s="343"/>
      <c r="E382" s="343"/>
      <c r="F382" s="343"/>
      <c r="G382" s="541"/>
    </row>
    <row r="383" spans="1:7" x14ac:dyDescent="0.2">
      <c r="A383" s="436"/>
      <c r="B383" s="343"/>
      <c r="C383" s="343"/>
      <c r="D383" s="343"/>
      <c r="E383" s="343"/>
      <c r="F383" s="343"/>
      <c r="G383" s="541"/>
    </row>
    <row r="384" spans="1:7" x14ac:dyDescent="0.2">
      <c r="A384" s="436"/>
      <c r="B384" s="343"/>
      <c r="C384" s="343"/>
      <c r="D384" s="343"/>
      <c r="E384" s="343"/>
      <c r="F384" s="343"/>
      <c r="G384" s="541"/>
    </row>
    <row r="385" spans="1:7" x14ac:dyDescent="0.2">
      <c r="A385" s="436"/>
      <c r="B385" s="343"/>
      <c r="C385" s="343"/>
      <c r="D385" s="343"/>
      <c r="E385" s="343"/>
      <c r="F385" s="343"/>
      <c r="G385" s="541"/>
    </row>
    <row r="386" spans="1:7" x14ac:dyDescent="0.2">
      <c r="A386" s="436"/>
      <c r="B386" s="343"/>
      <c r="C386" s="343"/>
      <c r="D386" s="343"/>
      <c r="E386" s="343"/>
      <c r="F386" s="343"/>
      <c r="G386" s="541"/>
    </row>
    <row r="387" spans="1:7" x14ac:dyDescent="0.2">
      <c r="A387" s="436"/>
      <c r="B387" s="343"/>
      <c r="C387" s="343"/>
      <c r="D387" s="343"/>
      <c r="E387" s="343"/>
      <c r="F387" s="343"/>
      <c r="G387" s="541"/>
    </row>
    <row r="388" spans="1:7" x14ac:dyDescent="0.2">
      <c r="A388" s="436"/>
      <c r="B388" s="343"/>
      <c r="C388" s="343"/>
      <c r="D388" s="343"/>
      <c r="E388" s="343"/>
      <c r="F388" s="343"/>
      <c r="G388" s="541"/>
    </row>
    <row r="389" spans="1:7" x14ac:dyDescent="0.2">
      <c r="A389" s="436"/>
      <c r="B389" s="343"/>
      <c r="C389" s="343"/>
      <c r="D389" s="343"/>
      <c r="E389" s="343"/>
      <c r="F389" s="343"/>
      <c r="G389" s="541"/>
    </row>
    <row r="390" spans="1:7" x14ac:dyDescent="0.2">
      <c r="A390" s="436"/>
      <c r="B390" s="343"/>
      <c r="C390" s="343"/>
      <c r="D390" s="343"/>
      <c r="E390" s="343"/>
      <c r="F390" s="343"/>
      <c r="G390" s="541"/>
    </row>
    <row r="391" spans="1:7" x14ac:dyDescent="0.2">
      <c r="A391" s="436"/>
      <c r="B391" s="343"/>
      <c r="C391" s="343"/>
      <c r="D391" s="343"/>
      <c r="E391" s="343"/>
      <c r="F391" s="343"/>
      <c r="G391" s="541"/>
    </row>
    <row r="392" spans="1:7" x14ac:dyDescent="0.2">
      <c r="A392" s="436"/>
      <c r="B392" s="343"/>
      <c r="C392" s="343"/>
      <c r="D392" s="343"/>
      <c r="E392" s="343"/>
      <c r="F392" s="343"/>
      <c r="G392" s="541"/>
    </row>
    <row r="393" spans="1:7" x14ac:dyDescent="0.2">
      <c r="A393" s="436"/>
      <c r="B393" s="343"/>
      <c r="C393" s="343"/>
      <c r="D393" s="343"/>
      <c r="E393" s="343"/>
      <c r="F393" s="343"/>
      <c r="G393" s="541"/>
    </row>
    <row r="394" spans="1:7" x14ac:dyDescent="0.2">
      <c r="A394" s="436"/>
      <c r="B394" s="343"/>
      <c r="C394" s="343"/>
      <c r="D394" s="343"/>
      <c r="E394" s="343"/>
      <c r="F394" s="343"/>
      <c r="G394" s="541"/>
    </row>
    <row r="395" spans="1:7" x14ac:dyDescent="0.2">
      <c r="A395" s="436"/>
      <c r="B395" s="343"/>
      <c r="C395" s="343"/>
      <c r="D395" s="343"/>
      <c r="E395" s="343"/>
      <c r="F395" s="343"/>
      <c r="G395" s="541"/>
    </row>
    <row r="396" spans="1:7" x14ac:dyDescent="0.2">
      <c r="A396" s="436"/>
      <c r="B396" s="343"/>
      <c r="C396" s="343"/>
      <c r="D396" s="343"/>
      <c r="E396" s="343"/>
      <c r="F396" s="343"/>
      <c r="G396" s="541"/>
    </row>
    <row r="397" spans="1:7" x14ac:dyDescent="0.2">
      <c r="A397" s="436"/>
      <c r="B397" s="343"/>
      <c r="C397" s="343"/>
      <c r="D397" s="343"/>
      <c r="E397" s="343"/>
      <c r="F397" s="343"/>
      <c r="G397" s="541"/>
    </row>
    <row r="398" spans="1:7" x14ac:dyDescent="0.2">
      <c r="A398" s="436"/>
      <c r="B398" s="343"/>
      <c r="C398" s="343"/>
      <c r="D398" s="343"/>
      <c r="E398" s="343"/>
      <c r="F398" s="343"/>
      <c r="G398" s="541"/>
    </row>
    <row r="399" spans="1:7" x14ac:dyDescent="0.2">
      <c r="A399" s="436"/>
      <c r="B399" s="343"/>
      <c r="C399" s="343"/>
      <c r="D399" s="343"/>
      <c r="E399" s="343"/>
      <c r="F399" s="343"/>
      <c r="G399" s="541"/>
    </row>
    <row r="400" spans="1:7" x14ac:dyDescent="0.2">
      <c r="A400" s="436"/>
      <c r="B400" s="343"/>
      <c r="C400" s="343"/>
      <c r="D400" s="343"/>
      <c r="E400" s="343"/>
      <c r="F400" s="343"/>
      <c r="G400" s="541"/>
    </row>
    <row r="401" spans="1:7" x14ac:dyDescent="0.2">
      <c r="A401" s="436"/>
      <c r="B401" s="343"/>
      <c r="C401" s="343"/>
      <c r="D401" s="343"/>
      <c r="E401" s="343"/>
      <c r="F401" s="343"/>
      <c r="G401" s="541"/>
    </row>
    <row r="402" spans="1:7" x14ac:dyDescent="0.2">
      <c r="A402" s="436"/>
      <c r="B402" s="343"/>
      <c r="C402" s="343"/>
      <c r="D402" s="343"/>
      <c r="E402" s="343"/>
      <c r="F402" s="343"/>
      <c r="G402" s="541"/>
    </row>
    <row r="403" spans="1:7" x14ac:dyDescent="0.2">
      <c r="A403" s="436"/>
      <c r="B403" s="343"/>
      <c r="C403" s="343"/>
      <c r="D403" s="343"/>
      <c r="E403" s="343"/>
      <c r="F403" s="343"/>
      <c r="G403" s="541"/>
    </row>
    <row r="404" spans="1:7" x14ac:dyDescent="0.2">
      <c r="A404" s="436"/>
      <c r="B404" s="343"/>
      <c r="C404" s="343"/>
      <c r="D404" s="343"/>
      <c r="E404" s="343"/>
      <c r="F404" s="343"/>
      <c r="G404" s="541"/>
    </row>
    <row r="405" spans="1:7" x14ac:dyDescent="0.2">
      <c r="A405" s="436"/>
      <c r="B405" s="343"/>
      <c r="C405" s="343"/>
      <c r="D405" s="343"/>
      <c r="E405" s="343"/>
      <c r="F405" s="343"/>
      <c r="G405" s="541"/>
    </row>
    <row r="406" spans="1:7" x14ac:dyDescent="0.2">
      <c r="A406" s="436"/>
      <c r="B406" s="343"/>
      <c r="C406" s="343"/>
      <c r="D406" s="343"/>
      <c r="E406" s="343"/>
      <c r="F406" s="343"/>
      <c r="G406" s="541"/>
    </row>
    <row r="407" spans="1:7" x14ac:dyDescent="0.2">
      <c r="A407" s="436"/>
      <c r="B407" s="343"/>
      <c r="C407" s="343"/>
      <c r="D407" s="343"/>
      <c r="E407" s="343"/>
      <c r="F407" s="343"/>
      <c r="G407" s="541"/>
    </row>
    <row r="408" spans="1:7" x14ac:dyDescent="0.2">
      <c r="A408" s="436"/>
      <c r="B408" s="343"/>
      <c r="C408" s="343"/>
      <c r="D408" s="343"/>
      <c r="E408" s="343"/>
      <c r="F408" s="343"/>
      <c r="G408" s="541"/>
    </row>
    <row r="409" spans="1:7" x14ac:dyDescent="0.2">
      <c r="A409" s="436"/>
      <c r="B409" s="343"/>
      <c r="C409" s="343"/>
      <c r="D409" s="343"/>
      <c r="E409" s="343"/>
      <c r="F409" s="343"/>
      <c r="G409" s="541"/>
    </row>
    <row r="410" spans="1:7" x14ac:dyDescent="0.2">
      <c r="A410" s="436"/>
      <c r="B410" s="343"/>
      <c r="C410" s="343"/>
      <c r="D410" s="343"/>
      <c r="E410" s="343"/>
      <c r="F410" s="343"/>
      <c r="G410" s="541"/>
    </row>
    <row r="411" spans="1:7" x14ac:dyDescent="0.2">
      <c r="A411" s="436"/>
      <c r="B411" s="343"/>
      <c r="C411" s="343"/>
      <c r="D411" s="343"/>
      <c r="E411" s="343"/>
      <c r="F411" s="343"/>
      <c r="G411" s="541"/>
    </row>
    <row r="412" spans="1:7" x14ac:dyDescent="0.2">
      <c r="A412" s="436"/>
      <c r="B412" s="343"/>
      <c r="C412" s="343"/>
      <c r="D412" s="343"/>
      <c r="E412" s="343"/>
      <c r="F412" s="343"/>
      <c r="G412" s="541"/>
    </row>
    <row r="413" spans="1:7" x14ac:dyDescent="0.2">
      <c r="A413" s="436"/>
      <c r="B413" s="343"/>
      <c r="C413" s="343"/>
      <c r="D413" s="343"/>
      <c r="E413" s="343"/>
      <c r="F413" s="343"/>
      <c r="G413" s="541"/>
    </row>
    <row r="414" spans="1:7" x14ac:dyDescent="0.2">
      <c r="A414" s="436"/>
      <c r="B414" s="343"/>
      <c r="C414" s="343"/>
      <c r="D414" s="343"/>
      <c r="E414" s="343"/>
      <c r="F414" s="343"/>
      <c r="G414" s="541"/>
    </row>
    <row r="415" spans="1:7" x14ac:dyDescent="0.2">
      <c r="A415" s="436"/>
      <c r="B415" s="343"/>
      <c r="C415" s="343"/>
      <c r="D415" s="343"/>
      <c r="E415" s="343"/>
      <c r="F415" s="343"/>
      <c r="G415" s="541"/>
    </row>
    <row r="416" spans="1:7" x14ac:dyDescent="0.2">
      <c r="A416" s="436"/>
      <c r="B416" s="343"/>
      <c r="C416" s="343"/>
      <c r="D416" s="343"/>
      <c r="E416" s="343"/>
      <c r="F416" s="343"/>
      <c r="G416" s="541"/>
    </row>
    <row r="417" spans="1:7" x14ac:dyDescent="0.2">
      <c r="A417" s="436"/>
      <c r="B417" s="343"/>
      <c r="C417" s="343"/>
      <c r="D417" s="343"/>
      <c r="E417" s="343"/>
      <c r="F417" s="343"/>
      <c r="G417" s="541"/>
    </row>
    <row r="418" spans="1:7" x14ac:dyDescent="0.2">
      <c r="A418" s="436"/>
      <c r="B418" s="343"/>
      <c r="C418" s="343"/>
      <c r="D418" s="343"/>
      <c r="E418" s="343"/>
      <c r="F418" s="343"/>
      <c r="G418" s="541"/>
    </row>
    <row r="419" spans="1:7" x14ac:dyDescent="0.2">
      <c r="A419" s="436"/>
      <c r="B419" s="343"/>
      <c r="C419" s="343"/>
      <c r="D419" s="343"/>
      <c r="E419" s="343"/>
      <c r="F419" s="343"/>
      <c r="G419" s="541"/>
    </row>
    <row r="420" spans="1:7" x14ac:dyDescent="0.2">
      <c r="A420" s="436"/>
      <c r="B420" s="343"/>
      <c r="C420" s="343"/>
      <c r="D420" s="343"/>
      <c r="E420" s="343"/>
      <c r="F420" s="343"/>
      <c r="G420" s="541"/>
    </row>
    <row r="421" spans="1:7" x14ac:dyDescent="0.2">
      <c r="A421" s="436"/>
      <c r="B421" s="343"/>
      <c r="C421" s="343"/>
      <c r="D421" s="343"/>
      <c r="E421" s="343"/>
      <c r="F421" s="343"/>
      <c r="G421" s="541"/>
    </row>
    <row r="422" spans="1:7" x14ac:dyDescent="0.2">
      <c r="A422" s="436"/>
      <c r="B422" s="343"/>
      <c r="C422" s="343"/>
      <c r="D422" s="343"/>
      <c r="E422" s="343"/>
      <c r="F422" s="343"/>
      <c r="G422" s="541"/>
    </row>
    <row r="423" spans="1:7" x14ac:dyDescent="0.2">
      <c r="A423" s="436"/>
      <c r="B423" s="343"/>
      <c r="C423" s="343"/>
      <c r="D423" s="343"/>
      <c r="E423" s="343"/>
      <c r="F423" s="343"/>
      <c r="G423" s="541"/>
    </row>
    <row r="424" spans="1:7" x14ac:dyDescent="0.2">
      <c r="A424" s="436"/>
      <c r="B424" s="343"/>
      <c r="C424" s="343"/>
      <c r="D424" s="343"/>
      <c r="E424" s="343"/>
      <c r="F424" s="343"/>
      <c r="G424" s="541"/>
    </row>
    <row r="425" spans="1:7" x14ac:dyDescent="0.2">
      <c r="A425" s="436"/>
      <c r="B425" s="343"/>
      <c r="C425" s="343"/>
      <c r="D425" s="343"/>
      <c r="E425" s="343"/>
      <c r="F425" s="343"/>
      <c r="G425" s="541"/>
    </row>
    <row r="426" spans="1:7" x14ac:dyDescent="0.2">
      <c r="A426" s="436"/>
      <c r="B426" s="343"/>
      <c r="C426" s="343"/>
      <c r="D426" s="343"/>
      <c r="E426" s="343"/>
      <c r="F426" s="343"/>
      <c r="G426" s="541"/>
    </row>
    <row r="427" spans="1:7" x14ac:dyDescent="0.2">
      <c r="A427" s="436"/>
      <c r="B427" s="343"/>
      <c r="C427" s="343"/>
      <c r="D427" s="343"/>
      <c r="E427" s="343"/>
      <c r="F427" s="343"/>
      <c r="G427" s="541"/>
    </row>
    <row r="428" spans="1:7" x14ac:dyDescent="0.2">
      <c r="A428" s="436"/>
      <c r="B428" s="343"/>
      <c r="C428" s="343"/>
      <c r="D428" s="343"/>
      <c r="E428" s="343"/>
      <c r="F428" s="343"/>
      <c r="G428" s="541"/>
    </row>
    <row r="429" spans="1:7" x14ac:dyDescent="0.2">
      <c r="A429" s="436"/>
      <c r="B429" s="343"/>
      <c r="C429" s="343"/>
      <c r="D429" s="343"/>
      <c r="E429" s="343"/>
      <c r="F429" s="343"/>
      <c r="G429" s="541"/>
    </row>
    <row r="430" spans="1:7" x14ac:dyDescent="0.2">
      <c r="A430" s="436"/>
      <c r="B430" s="343"/>
      <c r="C430" s="343"/>
      <c r="D430" s="343"/>
      <c r="E430" s="343"/>
      <c r="F430" s="343"/>
      <c r="G430" s="541"/>
    </row>
    <row r="431" spans="1:7" x14ac:dyDescent="0.2">
      <c r="A431" s="436"/>
      <c r="B431" s="343"/>
      <c r="C431" s="343"/>
      <c r="D431" s="343"/>
      <c r="E431" s="343"/>
      <c r="F431" s="343"/>
      <c r="G431" s="541"/>
    </row>
    <row r="432" spans="1:7" x14ac:dyDescent="0.2">
      <c r="A432" s="436"/>
      <c r="B432" s="343"/>
      <c r="C432" s="343"/>
      <c r="D432" s="343"/>
      <c r="E432" s="343"/>
      <c r="F432" s="343"/>
      <c r="G432" s="541"/>
    </row>
    <row r="433" spans="1:7" x14ac:dyDescent="0.2">
      <c r="A433" s="436"/>
      <c r="B433" s="343"/>
      <c r="C433" s="343"/>
      <c r="D433" s="343"/>
      <c r="E433" s="343"/>
      <c r="F433" s="343"/>
      <c r="G433" s="541"/>
    </row>
    <row r="434" spans="1:7" x14ac:dyDescent="0.2">
      <c r="A434" s="436"/>
      <c r="B434" s="343"/>
      <c r="C434" s="343"/>
      <c r="D434" s="343"/>
      <c r="E434" s="343"/>
      <c r="F434" s="343"/>
      <c r="G434" s="541"/>
    </row>
    <row r="435" spans="1:7" x14ac:dyDescent="0.2">
      <c r="A435" s="436"/>
      <c r="B435" s="343"/>
      <c r="C435" s="343"/>
      <c r="D435" s="343"/>
      <c r="E435" s="343"/>
      <c r="F435" s="343"/>
      <c r="G435" s="541"/>
    </row>
    <row r="436" spans="1:7" x14ac:dyDescent="0.2">
      <c r="A436" s="436"/>
      <c r="B436" s="343"/>
      <c r="C436" s="343"/>
      <c r="D436" s="343"/>
      <c r="E436" s="343"/>
      <c r="F436" s="343"/>
      <c r="G436" s="541"/>
    </row>
    <row r="437" spans="1:7" x14ac:dyDescent="0.2">
      <c r="A437" s="436"/>
      <c r="B437" s="343"/>
      <c r="C437" s="343"/>
      <c r="D437" s="343"/>
      <c r="E437" s="343"/>
      <c r="F437" s="343"/>
      <c r="G437" s="541"/>
    </row>
    <row r="438" spans="1:7" x14ac:dyDescent="0.2">
      <c r="A438" s="436"/>
      <c r="B438" s="343"/>
      <c r="C438" s="343"/>
      <c r="D438" s="343"/>
      <c r="E438" s="343"/>
      <c r="F438" s="343"/>
      <c r="G438" s="541"/>
    </row>
    <row r="439" spans="1:7" x14ac:dyDescent="0.2">
      <c r="A439" s="436"/>
      <c r="B439" s="343"/>
      <c r="C439" s="343"/>
      <c r="D439" s="343"/>
      <c r="E439" s="343"/>
      <c r="F439" s="343"/>
      <c r="G439" s="541"/>
    </row>
    <row r="440" spans="1:7" x14ac:dyDescent="0.2">
      <c r="A440" s="436"/>
      <c r="B440" s="343"/>
      <c r="C440" s="343"/>
      <c r="D440" s="343"/>
      <c r="E440" s="343"/>
      <c r="F440" s="343"/>
      <c r="G440" s="541"/>
    </row>
    <row r="441" spans="1:7" x14ac:dyDescent="0.2">
      <c r="A441" s="436"/>
      <c r="B441" s="343"/>
      <c r="C441" s="343"/>
      <c r="D441" s="343"/>
      <c r="E441" s="343"/>
      <c r="F441" s="343"/>
      <c r="G441" s="541"/>
    </row>
    <row r="442" spans="1:7" x14ac:dyDescent="0.2">
      <c r="A442" s="436"/>
      <c r="B442" s="343"/>
      <c r="C442" s="343"/>
      <c r="D442" s="343"/>
      <c r="E442" s="343"/>
      <c r="F442" s="343"/>
      <c r="G442" s="541"/>
    </row>
    <row r="443" spans="1:7" x14ac:dyDescent="0.2">
      <c r="A443" s="436"/>
      <c r="B443" s="343"/>
      <c r="C443" s="343"/>
      <c r="D443" s="343"/>
      <c r="E443" s="343"/>
      <c r="F443" s="343"/>
      <c r="G443" s="541"/>
    </row>
    <row r="444" spans="1:7" x14ac:dyDescent="0.2">
      <c r="A444" s="436"/>
      <c r="B444" s="343"/>
      <c r="C444" s="343"/>
      <c r="D444" s="343"/>
      <c r="E444" s="343"/>
      <c r="F444" s="343"/>
      <c r="G444" s="541"/>
    </row>
    <row r="445" spans="1:7" x14ac:dyDescent="0.2">
      <c r="A445" s="436"/>
      <c r="B445" s="343"/>
      <c r="C445" s="343"/>
      <c r="D445" s="343"/>
      <c r="E445" s="343"/>
      <c r="F445" s="343"/>
      <c r="G445" s="541"/>
    </row>
    <row r="446" spans="1:7" x14ac:dyDescent="0.2">
      <c r="A446" s="436"/>
      <c r="B446" s="343"/>
      <c r="C446" s="343"/>
      <c r="D446" s="343"/>
      <c r="E446" s="343"/>
      <c r="F446" s="343"/>
      <c r="G446" s="541"/>
    </row>
    <row r="447" spans="1:7" x14ac:dyDescent="0.2">
      <c r="A447" s="436"/>
      <c r="B447" s="343"/>
      <c r="C447" s="343"/>
      <c r="D447" s="343"/>
      <c r="E447" s="343"/>
      <c r="F447" s="343"/>
      <c r="G447" s="541"/>
    </row>
    <row r="448" spans="1:7" x14ac:dyDescent="0.2">
      <c r="A448" s="436"/>
      <c r="B448" s="343"/>
      <c r="C448" s="343"/>
      <c r="D448" s="343"/>
      <c r="E448" s="343"/>
      <c r="F448" s="343"/>
      <c r="G448" s="541"/>
    </row>
    <row r="449" spans="1:7" x14ac:dyDescent="0.2">
      <c r="A449" s="436"/>
      <c r="B449" s="343"/>
      <c r="C449" s="343"/>
      <c r="D449" s="343"/>
      <c r="E449" s="343"/>
      <c r="F449" s="343"/>
      <c r="G449" s="541"/>
    </row>
    <row r="450" spans="1:7" x14ac:dyDescent="0.2">
      <c r="A450" s="436"/>
      <c r="B450" s="343"/>
      <c r="C450" s="343"/>
      <c r="D450" s="343"/>
      <c r="E450" s="343"/>
      <c r="F450" s="343"/>
      <c r="G450" s="541"/>
    </row>
    <row r="451" spans="1:7" x14ac:dyDescent="0.2">
      <c r="A451" s="436"/>
      <c r="B451" s="343"/>
      <c r="C451" s="343"/>
      <c r="D451" s="343"/>
      <c r="E451" s="343"/>
      <c r="F451" s="343"/>
      <c r="G451" s="541"/>
    </row>
    <row r="452" spans="1:7" x14ac:dyDescent="0.2">
      <c r="A452" s="436"/>
      <c r="B452" s="343"/>
      <c r="C452" s="343"/>
      <c r="D452" s="343"/>
      <c r="E452" s="343"/>
      <c r="F452" s="343"/>
      <c r="G452" s="541"/>
    </row>
    <row r="453" spans="1:7" x14ac:dyDescent="0.2">
      <c r="A453" s="436"/>
      <c r="B453" s="343"/>
      <c r="C453" s="343"/>
      <c r="D453" s="343"/>
      <c r="E453" s="343"/>
      <c r="F453" s="343"/>
      <c r="G453" s="541"/>
    </row>
    <row r="454" spans="1:7" x14ac:dyDescent="0.2">
      <c r="A454" s="436"/>
      <c r="B454" s="343"/>
      <c r="C454" s="343"/>
      <c r="D454" s="343"/>
      <c r="E454" s="343"/>
      <c r="F454" s="343"/>
      <c r="G454" s="541"/>
    </row>
    <row r="455" spans="1:7" x14ac:dyDescent="0.2">
      <c r="A455" s="436"/>
      <c r="B455" s="343"/>
      <c r="C455" s="343"/>
      <c r="D455" s="343"/>
      <c r="E455" s="343"/>
      <c r="F455" s="343"/>
      <c r="G455" s="541"/>
    </row>
    <row r="456" spans="1:7" x14ac:dyDescent="0.2">
      <c r="A456" s="436"/>
      <c r="B456" s="343"/>
      <c r="C456" s="343"/>
      <c r="D456" s="343"/>
      <c r="E456" s="343"/>
      <c r="F456" s="343"/>
      <c r="G456" s="541"/>
    </row>
    <row r="457" spans="1:7" x14ac:dyDescent="0.2">
      <c r="A457" s="436"/>
      <c r="B457" s="343"/>
      <c r="C457" s="343"/>
      <c r="D457" s="343"/>
      <c r="E457" s="343"/>
      <c r="F457" s="343"/>
      <c r="G457" s="541"/>
    </row>
    <row r="458" spans="1:7" x14ac:dyDescent="0.2">
      <c r="A458" s="436"/>
      <c r="B458" s="343"/>
      <c r="C458" s="343"/>
      <c r="D458" s="343"/>
      <c r="E458" s="343"/>
      <c r="F458" s="343"/>
      <c r="G458" s="541"/>
    </row>
    <row r="459" spans="1:7" x14ac:dyDescent="0.2">
      <c r="A459" s="436"/>
      <c r="B459" s="343"/>
      <c r="C459" s="343"/>
      <c r="D459" s="343"/>
      <c r="E459" s="343"/>
      <c r="F459" s="343"/>
      <c r="G459" s="541"/>
    </row>
    <row r="460" spans="1:7" x14ac:dyDescent="0.2">
      <c r="A460" s="436"/>
      <c r="B460" s="343"/>
      <c r="C460" s="343"/>
      <c r="D460" s="343"/>
      <c r="E460" s="343"/>
      <c r="F460" s="343"/>
      <c r="G460" s="541"/>
    </row>
    <row r="461" spans="1:7" x14ac:dyDescent="0.2">
      <c r="A461" s="436"/>
      <c r="B461" s="343"/>
      <c r="C461" s="343"/>
      <c r="D461" s="343"/>
      <c r="E461" s="343"/>
      <c r="F461" s="343"/>
      <c r="G461" s="541"/>
    </row>
    <row r="462" spans="1:7" x14ac:dyDescent="0.2">
      <c r="A462" s="436"/>
      <c r="B462" s="343"/>
      <c r="C462" s="343"/>
      <c r="D462" s="343"/>
      <c r="E462" s="343"/>
      <c r="F462" s="343"/>
      <c r="G462" s="541"/>
    </row>
    <row r="463" spans="1:7" x14ac:dyDescent="0.2">
      <c r="A463" s="436"/>
      <c r="B463" s="343"/>
      <c r="C463" s="343"/>
      <c r="D463" s="343"/>
      <c r="E463" s="343"/>
      <c r="F463" s="343"/>
      <c r="G463" s="541"/>
    </row>
    <row r="464" spans="1:7" x14ac:dyDescent="0.2">
      <c r="A464" s="436"/>
      <c r="B464" s="343"/>
      <c r="C464" s="343"/>
      <c r="D464" s="343"/>
      <c r="E464" s="343"/>
      <c r="F464" s="343"/>
      <c r="G464" s="541"/>
    </row>
    <row r="465" spans="1:7" x14ac:dyDescent="0.2">
      <c r="A465" s="436"/>
      <c r="B465" s="343"/>
      <c r="C465" s="343"/>
      <c r="D465" s="343"/>
      <c r="E465" s="343"/>
      <c r="F465" s="343"/>
      <c r="G465" s="541"/>
    </row>
    <row r="466" spans="1:7" x14ac:dyDescent="0.2">
      <c r="A466" s="436"/>
      <c r="B466" s="343"/>
      <c r="C466" s="343"/>
      <c r="D466" s="343"/>
      <c r="E466" s="343"/>
      <c r="F466" s="343"/>
      <c r="G466" s="541"/>
    </row>
    <row r="467" spans="1:7" x14ac:dyDescent="0.2">
      <c r="A467" s="436"/>
      <c r="B467" s="343"/>
      <c r="C467" s="343"/>
      <c r="D467" s="343"/>
      <c r="E467" s="343"/>
      <c r="F467" s="343"/>
      <c r="G467" s="541"/>
    </row>
    <row r="468" spans="1:7" x14ac:dyDescent="0.2">
      <c r="A468" s="436"/>
      <c r="B468" s="343"/>
      <c r="C468" s="343"/>
      <c r="D468" s="343"/>
      <c r="E468" s="343"/>
      <c r="F468" s="343"/>
      <c r="G468" s="541"/>
    </row>
    <row r="469" spans="1:7" x14ac:dyDescent="0.2">
      <c r="A469" s="436"/>
      <c r="B469" s="343"/>
      <c r="C469" s="343"/>
      <c r="D469" s="343"/>
      <c r="E469" s="343"/>
      <c r="F469" s="343"/>
      <c r="G469" s="541"/>
    </row>
    <row r="470" spans="1:7" x14ac:dyDescent="0.2">
      <c r="A470" s="436"/>
      <c r="B470" s="343"/>
      <c r="C470" s="343"/>
      <c r="D470" s="343"/>
      <c r="E470" s="343"/>
      <c r="F470" s="343"/>
      <c r="G470" s="541"/>
    </row>
    <row r="471" spans="1:7" x14ac:dyDescent="0.2">
      <c r="A471" s="436"/>
      <c r="B471" s="343"/>
      <c r="C471" s="343"/>
      <c r="D471" s="343"/>
      <c r="E471" s="343"/>
      <c r="F471" s="343"/>
      <c r="G471" s="541"/>
    </row>
    <row r="472" spans="1:7" x14ac:dyDescent="0.2">
      <c r="A472" s="436"/>
      <c r="B472" s="343"/>
      <c r="C472" s="343"/>
      <c r="D472" s="343"/>
      <c r="E472" s="343"/>
      <c r="F472" s="343"/>
      <c r="G472" s="541"/>
    </row>
    <row r="473" spans="1:7" x14ac:dyDescent="0.2">
      <c r="A473" s="436"/>
      <c r="B473" s="343"/>
      <c r="C473" s="343"/>
      <c r="D473" s="343"/>
      <c r="E473" s="343"/>
      <c r="F473" s="343"/>
      <c r="G473" s="541"/>
    </row>
    <row r="474" spans="1:7" x14ac:dyDescent="0.2">
      <c r="A474" s="436"/>
      <c r="B474" s="343"/>
      <c r="C474" s="343"/>
      <c r="D474" s="343"/>
      <c r="E474" s="343"/>
      <c r="F474" s="343"/>
      <c r="G474" s="541"/>
    </row>
    <row r="475" spans="1:7" x14ac:dyDescent="0.2">
      <c r="A475" s="436"/>
      <c r="B475" s="343"/>
      <c r="C475" s="343"/>
      <c r="D475" s="343"/>
      <c r="E475" s="343"/>
      <c r="F475" s="343"/>
      <c r="G475" s="541"/>
    </row>
    <row r="476" spans="1:7" x14ac:dyDescent="0.2">
      <c r="A476" s="436"/>
      <c r="B476" s="343"/>
      <c r="C476" s="343"/>
      <c r="D476" s="343"/>
      <c r="E476" s="343"/>
      <c r="F476" s="343"/>
      <c r="G476" s="541"/>
    </row>
    <row r="477" spans="1:7" x14ac:dyDescent="0.2">
      <c r="A477" s="436"/>
      <c r="B477" s="343"/>
      <c r="C477" s="343"/>
      <c r="D477" s="343"/>
      <c r="E477" s="343"/>
      <c r="F477" s="343"/>
      <c r="G477" s="541"/>
    </row>
    <row r="478" spans="1:7" x14ac:dyDescent="0.2">
      <c r="A478" s="436"/>
      <c r="B478" s="343"/>
      <c r="C478" s="343"/>
      <c r="D478" s="343"/>
      <c r="E478" s="343"/>
      <c r="F478" s="343"/>
      <c r="G478" s="541"/>
    </row>
    <row r="479" spans="1:7" x14ac:dyDescent="0.2">
      <c r="A479" s="436"/>
      <c r="B479" s="343"/>
      <c r="C479" s="343"/>
      <c r="D479" s="343"/>
      <c r="E479" s="343"/>
      <c r="F479" s="343"/>
      <c r="G479" s="541"/>
    </row>
    <row r="480" spans="1:7" x14ac:dyDescent="0.2">
      <c r="A480" s="436"/>
      <c r="B480" s="343"/>
      <c r="C480" s="343"/>
      <c r="D480" s="343"/>
      <c r="E480" s="343"/>
      <c r="F480" s="343"/>
      <c r="G480" s="541"/>
    </row>
    <row r="481" spans="1:7" x14ac:dyDescent="0.2">
      <c r="A481" s="436"/>
      <c r="B481" s="343"/>
      <c r="C481" s="343"/>
      <c r="D481" s="343"/>
      <c r="E481" s="343"/>
      <c r="F481" s="343"/>
      <c r="G481" s="541"/>
    </row>
    <row r="482" spans="1:7" x14ac:dyDescent="0.2">
      <c r="A482" s="436"/>
      <c r="B482" s="343"/>
      <c r="C482" s="343"/>
      <c r="D482" s="343"/>
      <c r="E482" s="343"/>
      <c r="F482" s="343"/>
      <c r="G482" s="541"/>
    </row>
    <row r="483" spans="1:7" x14ac:dyDescent="0.2">
      <c r="A483" s="436"/>
      <c r="B483" s="343"/>
      <c r="C483" s="343"/>
      <c r="D483" s="343"/>
      <c r="E483" s="343"/>
      <c r="F483" s="343"/>
      <c r="G483" s="541"/>
    </row>
    <row r="484" spans="1:7" x14ac:dyDescent="0.2">
      <c r="A484" s="436"/>
      <c r="B484" s="343"/>
      <c r="C484" s="343"/>
      <c r="D484" s="343"/>
      <c r="E484" s="343"/>
      <c r="F484" s="343"/>
      <c r="G484" s="541"/>
    </row>
    <row r="485" spans="1:7" x14ac:dyDescent="0.2">
      <c r="A485" s="436"/>
      <c r="B485" s="343"/>
      <c r="C485" s="343"/>
      <c r="D485" s="343"/>
      <c r="E485" s="343"/>
      <c r="F485" s="343"/>
      <c r="G485" s="541"/>
    </row>
    <row r="486" spans="1:7" x14ac:dyDescent="0.2">
      <c r="A486" s="436"/>
      <c r="B486" s="343"/>
      <c r="C486" s="343"/>
      <c r="D486" s="343"/>
      <c r="E486" s="343"/>
      <c r="F486" s="343"/>
      <c r="G486" s="541"/>
    </row>
    <row r="487" spans="1:7" x14ac:dyDescent="0.2">
      <c r="A487" s="436"/>
      <c r="B487" s="343"/>
      <c r="C487" s="343"/>
      <c r="D487" s="343"/>
      <c r="E487" s="343"/>
      <c r="F487" s="343"/>
      <c r="G487" s="541"/>
    </row>
    <row r="488" spans="1:7" x14ac:dyDescent="0.2">
      <c r="A488" s="436"/>
      <c r="B488" s="343"/>
      <c r="C488" s="343"/>
      <c r="D488" s="343"/>
      <c r="E488" s="343"/>
      <c r="F488" s="343"/>
      <c r="G488" s="541"/>
    </row>
    <row r="489" spans="1:7" x14ac:dyDescent="0.2">
      <c r="A489" s="436"/>
      <c r="B489" s="343"/>
      <c r="C489" s="343"/>
      <c r="D489" s="343"/>
      <c r="E489" s="343"/>
      <c r="F489" s="343"/>
      <c r="G489" s="541"/>
    </row>
    <row r="490" spans="1:7" x14ac:dyDescent="0.2">
      <c r="A490" s="436"/>
      <c r="B490" s="343"/>
      <c r="C490" s="343"/>
      <c r="D490" s="343"/>
      <c r="E490" s="343"/>
      <c r="F490" s="343"/>
      <c r="G490" s="541"/>
    </row>
    <row r="491" spans="1:7" x14ac:dyDescent="0.2">
      <c r="A491" s="436"/>
      <c r="B491" s="343"/>
      <c r="C491" s="343"/>
      <c r="D491" s="343"/>
      <c r="E491" s="343"/>
      <c r="F491" s="343"/>
      <c r="G491" s="541"/>
    </row>
    <row r="492" spans="1:7" x14ac:dyDescent="0.2">
      <c r="A492" s="436"/>
      <c r="B492" s="343"/>
      <c r="C492" s="343"/>
      <c r="D492" s="343"/>
      <c r="E492" s="343"/>
      <c r="F492" s="343"/>
      <c r="G492" s="541"/>
    </row>
    <row r="493" spans="1:7" x14ac:dyDescent="0.2">
      <c r="A493" s="436"/>
      <c r="B493" s="343"/>
      <c r="C493" s="343"/>
      <c r="D493" s="343"/>
      <c r="E493" s="343"/>
      <c r="F493" s="343"/>
      <c r="G493" s="541"/>
    </row>
    <row r="494" spans="1:7" x14ac:dyDescent="0.2">
      <c r="A494" s="436"/>
      <c r="B494" s="343"/>
      <c r="C494" s="343"/>
      <c r="D494" s="343"/>
      <c r="E494" s="343"/>
      <c r="F494" s="343"/>
      <c r="G494" s="541"/>
    </row>
    <row r="495" spans="1:7" x14ac:dyDescent="0.2">
      <c r="A495" s="436"/>
      <c r="B495" s="343"/>
      <c r="C495" s="343"/>
      <c r="D495" s="343"/>
      <c r="E495" s="343"/>
      <c r="F495" s="343"/>
      <c r="G495" s="541"/>
    </row>
    <row r="496" spans="1:7" x14ac:dyDescent="0.2">
      <c r="A496" s="436"/>
      <c r="B496" s="343"/>
      <c r="C496" s="343"/>
      <c r="D496" s="343"/>
      <c r="E496" s="343"/>
      <c r="F496" s="343"/>
      <c r="G496" s="541"/>
    </row>
    <row r="497" spans="1:7" x14ac:dyDescent="0.2">
      <c r="A497" s="436"/>
      <c r="B497" s="343"/>
      <c r="C497" s="343"/>
      <c r="D497" s="343"/>
      <c r="E497" s="343"/>
      <c r="F497" s="343"/>
      <c r="G497" s="541"/>
    </row>
    <row r="498" spans="1:7" x14ac:dyDescent="0.2">
      <c r="A498" s="436"/>
      <c r="B498" s="343"/>
      <c r="C498" s="343"/>
      <c r="D498" s="343"/>
      <c r="E498" s="343"/>
      <c r="F498" s="343"/>
      <c r="G498" s="541"/>
    </row>
    <row r="499" spans="1:7" x14ac:dyDescent="0.2">
      <c r="A499" s="436"/>
      <c r="B499" s="343"/>
      <c r="C499" s="343"/>
      <c r="D499" s="343"/>
      <c r="E499" s="343"/>
      <c r="F499" s="343"/>
      <c r="G499" s="541"/>
    </row>
    <row r="500" spans="1:7" x14ac:dyDescent="0.2">
      <c r="A500" s="436"/>
      <c r="B500" s="343"/>
      <c r="C500" s="343"/>
      <c r="D500" s="343"/>
      <c r="E500" s="343"/>
      <c r="F500" s="343"/>
      <c r="G500" s="541"/>
    </row>
    <row r="501" spans="1:7" x14ac:dyDescent="0.2">
      <c r="A501" s="436"/>
      <c r="B501" s="343"/>
      <c r="C501" s="343"/>
      <c r="D501" s="343"/>
      <c r="E501" s="343"/>
      <c r="F501" s="343"/>
      <c r="G501" s="541"/>
    </row>
    <row r="502" spans="1:7" x14ac:dyDescent="0.2">
      <c r="A502" s="436"/>
      <c r="B502" s="343"/>
      <c r="C502" s="343"/>
      <c r="D502" s="343"/>
      <c r="E502" s="343"/>
      <c r="F502" s="343"/>
      <c r="G502" s="541"/>
    </row>
    <row r="503" spans="1:7" x14ac:dyDescent="0.2">
      <c r="A503" s="436"/>
      <c r="B503" s="343"/>
      <c r="C503" s="343"/>
      <c r="D503" s="343"/>
      <c r="E503" s="343"/>
      <c r="F503" s="343"/>
      <c r="G503" s="541"/>
    </row>
    <row r="504" spans="1:7" x14ac:dyDescent="0.2">
      <c r="A504" s="436"/>
      <c r="B504" s="343"/>
      <c r="C504" s="343"/>
      <c r="D504" s="343"/>
      <c r="E504" s="343"/>
      <c r="F504" s="343"/>
      <c r="G504" s="541"/>
    </row>
    <row r="505" spans="1:7" x14ac:dyDescent="0.2">
      <c r="A505" s="436"/>
      <c r="B505" s="343"/>
      <c r="C505" s="343"/>
      <c r="D505" s="343"/>
      <c r="E505" s="343"/>
      <c r="F505" s="343"/>
      <c r="G505" s="541"/>
    </row>
    <row r="506" spans="1:7" x14ac:dyDescent="0.2">
      <c r="A506" s="436"/>
      <c r="B506" s="343"/>
      <c r="C506" s="343"/>
      <c r="D506" s="343"/>
      <c r="E506" s="343"/>
      <c r="F506" s="343"/>
      <c r="G506" s="541"/>
    </row>
    <row r="507" spans="1:7" x14ac:dyDescent="0.2">
      <c r="A507" s="436"/>
      <c r="B507" s="343"/>
      <c r="C507" s="343"/>
      <c r="D507" s="343"/>
      <c r="E507" s="343"/>
      <c r="F507" s="343"/>
      <c r="G507" s="541"/>
    </row>
    <row r="508" spans="1:7" x14ac:dyDescent="0.2">
      <c r="A508" s="436"/>
      <c r="B508" s="343"/>
      <c r="C508" s="343"/>
      <c r="D508" s="343"/>
      <c r="E508" s="343"/>
      <c r="F508" s="343"/>
      <c r="G508" s="541"/>
    </row>
    <row r="509" spans="1:7" x14ac:dyDescent="0.2">
      <c r="A509" s="436"/>
      <c r="B509" s="343"/>
      <c r="C509" s="343"/>
      <c r="D509" s="343"/>
      <c r="E509" s="343"/>
      <c r="F509" s="343"/>
      <c r="G509" s="541"/>
    </row>
    <row r="510" spans="1:7" x14ac:dyDescent="0.2">
      <c r="A510" s="436"/>
      <c r="B510" s="343"/>
      <c r="C510" s="343"/>
      <c r="D510" s="343"/>
      <c r="E510" s="343"/>
      <c r="F510" s="343"/>
      <c r="G510" s="541"/>
    </row>
    <row r="511" spans="1:7" x14ac:dyDescent="0.2">
      <c r="A511" s="436"/>
      <c r="B511" s="343"/>
      <c r="C511" s="343"/>
      <c r="D511" s="343"/>
      <c r="E511" s="343"/>
      <c r="F511" s="343"/>
      <c r="G511" s="541"/>
    </row>
    <row r="512" spans="1:7" x14ac:dyDescent="0.2">
      <c r="A512" s="436"/>
      <c r="B512" s="343"/>
      <c r="C512" s="343"/>
      <c r="D512" s="343"/>
      <c r="E512" s="343"/>
      <c r="F512" s="343"/>
      <c r="G512" s="541"/>
    </row>
    <row r="513" spans="1:7" x14ac:dyDescent="0.2">
      <c r="A513" s="436"/>
      <c r="B513" s="343"/>
      <c r="C513" s="343"/>
      <c r="D513" s="343"/>
      <c r="E513" s="343"/>
      <c r="F513" s="343"/>
      <c r="G513" s="541"/>
    </row>
    <row r="514" spans="1:7" x14ac:dyDescent="0.2">
      <c r="A514" s="436"/>
      <c r="B514" s="343"/>
      <c r="C514" s="343"/>
      <c r="D514" s="343"/>
      <c r="E514" s="343"/>
      <c r="F514" s="343"/>
      <c r="G514" s="541"/>
    </row>
    <row r="515" spans="1:7" x14ac:dyDescent="0.2">
      <c r="A515" s="436"/>
      <c r="B515" s="343"/>
      <c r="C515" s="343"/>
      <c r="D515" s="343"/>
      <c r="E515" s="343"/>
      <c r="F515" s="343"/>
      <c r="G515" s="541"/>
    </row>
    <row r="516" spans="1:7" x14ac:dyDescent="0.2">
      <c r="A516" s="436"/>
      <c r="B516" s="343"/>
      <c r="C516" s="343"/>
      <c r="D516" s="343"/>
      <c r="E516" s="343"/>
      <c r="F516" s="343"/>
      <c r="G516" s="541"/>
    </row>
    <row r="517" spans="1:7" x14ac:dyDescent="0.2">
      <c r="A517" s="436"/>
      <c r="B517" s="343"/>
      <c r="C517" s="343"/>
      <c r="D517" s="343"/>
      <c r="E517" s="343"/>
      <c r="F517" s="343"/>
      <c r="G517" s="541"/>
    </row>
    <row r="518" spans="1:7" x14ac:dyDescent="0.2">
      <c r="A518" s="436"/>
      <c r="B518" s="343"/>
      <c r="C518" s="343"/>
      <c r="D518" s="343"/>
      <c r="E518" s="343"/>
      <c r="F518" s="343"/>
      <c r="G518" s="541"/>
    </row>
    <row r="519" spans="1:7" x14ac:dyDescent="0.2">
      <c r="A519" s="436"/>
      <c r="B519" s="343"/>
      <c r="C519" s="343"/>
      <c r="D519" s="343"/>
      <c r="E519" s="343"/>
      <c r="F519" s="343"/>
      <c r="G519" s="541"/>
    </row>
    <row r="520" spans="1:7" x14ac:dyDescent="0.2">
      <c r="A520" s="436"/>
      <c r="B520" s="343"/>
      <c r="C520" s="343"/>
      <c r="D520" s="343"/>
      <c r="E520" s="343"/>
      <c r="F520" s="343"/>
      <c r="G520" s="541"/>
    </row>
    <row r="521" spans="1:7" x14ac:dyDescent="0.2">
      <c r="A521" s="436"/>
      <c r="B521" s="343"/>
      <c r="C521" s="343"/>
      <c r="D521" s="343"/>
      <c r="E521" s="343"/>
      <c r="F521" s="343"/>
      <c r="G521" s="541"/>
    </row>
    <row r="522" spans="1:7" x14ac:dyDescent="0.2">
      <c r="A522" s="436"/>
      <c r="B522" s="343"/>
      <c r="C522" s="343"/>
      <c r="D522" s="343"/>
      <c r="E522" s="343"/>
      <c r="F522" s="343"/>
      <c r="G522" s="541"/>
    </row>
    <row r="523" spans="1:7" x14ac:dyDescent="0.2">
      <c r="A523" s="436"/>
      <c r="B523" s="343"/>
      <c r="C523" s="343"/>
      <c r="D523" s="343"/>
      <c r="E523" s="343"/>
      <c r="F523" s="343"/>
      <c r="G523" s="541"/>
    </row>
    <row r="524" spans="1:7" x14ac:dyDescent="0.2">
      <c r="A524" s="436"/>
      <c r="B524" s="343"/>
      <c r="C524" s="343"/>
      <c r="D524" s="343"/>
      <c r="E524" s="343"/>
      <c r="F524" s="343"/>
      <c r="G524" s="541"/>
    </row>
    <row r="525" spans="1:7" x14ac:dyDescent="0.2">
      <c r="A525" s="436"/>
      <c r="B525" s="343"/>
      <c r="C525" s="343"/>
      <c r="D525" s="343"/>
      <c r="E525" s="343"/>
      <c r="F525" s="343"/>
      <c r="G525" s="541"/>
    </row>
    <row r="526" spans="1:7" x14ac:dyDescent="0.2">
      <c r="A526" s="436"/>
      <c r="B526" s="343"/>
      <c r="C526" s="343"/>
      <c r="D526" s="343"/>
      <c r="E526" s="343"/>
      <c r="F526" s="343"/>
      <c r="G526" s="541"/>
    </row>
    <row r="527" spans="1:7" x14ac:dyDescent="0.2">
      <c r="A527" s="436"/>
      <c r="B527" s="343"/>
      <c r="C527" s="343"/>
      <c r="D527" s="343"/>
      <c r="E527" s="343"/>
      <c r="F527" s="343"/>
      <c r="G527" s="541"/>
    </row>
    <row r="528" spans="1:7" x14ac:dyDescent="0.2">
      <c r="A528" s="436"/>
      <c r="B528" s="343"/>
      <c r="C528" s="343"/>
      <c r="D528" s="343"/>
      <c r="E528" s="343"/>
      <c r="F528" s="343"/>
      <c r="G528" s="541"/>
    </row>
    <row r="529" spans="1:7" x14ac:dyDescent="0.2">
      <c r="A529" s="436"/>
      <c r="B529" s="343"/>
      <c r="C529" s="343"/>
      <c r="D529" s="343"/>
      <c r="E529" s="343"/>
      <c r="F529" s="343"/>
      <c r="G529" s="541"/>
    </row>
    <row r="530" spans="1:7" x14ac:dyDescent="0.2">
      <c r="A530" s="436"/>
      <c r="B530" s="343"/>
      <c r="C530" s="343"/>
      <c r="D530" s="343"/>
      <c r="E530" s="343"/>
      <c r="F530" s="343"/>
      <c r="G530" s="541"/>
    </row>
    <row r="531" spans="1:7" x14ac:dyDescent="0.2">
      <c r="A531" s="436"/>
      <c r="B531" s="343"/>
      <c r="C531" s="343"/>
      <c r="D531" s="343"/>
      <c r="E531" s="343"/>
      <c r="F531" s="343"/>
      <c r="G531" s="541"/>
    </row>
    <row r="532" spans="1:7" x14ac:dyDescent="0.2">
      <c r="A532" s="436"/>
      <c r="B532" s="343"/>
      <c r="C532" s="343"/>
      <c r="D532" s="343"/>
      <c r="E532" s="343"/>
      <c r="F532" s="343"/>
      <c r="G532" s="541"/>
    </row>
    <row r="533" spans="1:7" x14ac:dyDescent="0.2">
      <c r="A533" s="436"/>
      <c r="B533" s="343"/>
      <c r="C533" s="343"/>
      <c r="D533" s="343"/>
      <c r="E533" s="343"/>
      <c r="F533" s="343"/>
      <c r="G533" s="541"/>
    </row>
    <row r="534" spans="1:7" x14ac:dyDescent="0.2">
      <c r="A534" s="436"/>
      <c r="B534" s="343"/>
      <c r="C534" s="343"/>
      <c r="D534" s="343"/>
      <c r="E534" s="343"/>
      <c r="F534" s="343"/>
      <c r="G534" s="541"/>
    </row>
  </sheetData>
  <sortState xmlns:xlrd2="http://schemas.microsoft.com/office/spreadsheetml/2017/richdata2" ref="A11:G105">
    <sortCondition ref="A11"/>
  </sortState>
  <mergeCells count="7">
    <mergeCell ref="F2:F3"/>
    <mergeCell ref="F4:F5"/>
    <mergeCell ref="B2:B6"/>
    <mergeCell ref="D2:D3"/>
    <mergeCell ref="D4:D5"/>
    <mergeCell ref="E2:E3"/>
    <mergeCell ref="E4:E5"/>
  </mergeCells>
  <phoneticPr fontId="47" type="noConversion"/>
  <dataValidations count="2">
    <dataValidation type="list" allowBlank="1" showInputMessage="1" showErrorMessage="1" sqref="C28 C11:C24 C30:C534" xr:uid="{00000000-0002-0000-0900-000000000000}">
      <formula1>"D1,D2,D3,D4,D6,D7,PKSD,PKND, NER"</formula1>
    </dataValidation>
    <dataValidation type="list" allowBlank="1" showInputMessage="1" showErrorMessage="1" sqref="D28:F28 D11:F24 D30:F534" xr:uid="{00000000-0002-0000-0900-000001000000}">
      <formula1>"Yes,No"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846A-EA03-494E-957E-4692C4C64D6B}">
  <dimension ref="A1:K228"/>
  <sheetViews>
    <sheetView workbookViewId="0">
      <selection activeCell="D35" sqref="A11:D35"/>
    </sheetView>
  </sheetViews>
  <sheetFormatPr defaultRowHeight="12.75" x14ac:dyDescent="0.2"/>
  <cols>
    <col min="2" max="2" width="47.5703125" customWidth="1"/>
    <col min="4" max="4" width="18" customWidth="1"/>
  </cols>
  <sheetData>
    <row r="1" spans="1:5" s="364" customFormat="1" x14ac:dyDescent="0.2">
      <c r="A1" s="118"/>
      <c r="E1" s="115"/>
    </row>
    <row r="2" spans="1:5" s="364" customFormat="1" ht="12.75" customHeight="1" x14ac:dyDescent="0.2">
      <c r="A2" s="118"/>
      <c r="B2" s="1036" t="s">
        <v>223</v>
      </c>
      <c r="E2" s="115"/>
    </row>
    <row r="3" spans="1:5" s="364" customFormat="1" ht="12.75" customHeight="1" x14ac:dyDescent="0.2">
      <c r="A3" s="118"/>
      <c r="B3" s="1037"/>
      <c r="E3" s="115"/>
    </row>
    <row r="4" spans="1:5" s="364" customFormat="1" ht="12.75" customHeight="1" x14ac:dyDescent="0.2">
      <c r="A4" s="118"/>
      <c r="B4" s="1037"/>
      <c r="E4" s="115"/>
    </row>
    <row r="5" spans="1:5" s="364" customFormat="1" ht="12.75" customHeight="1" x14ac:dyDescent="0.2">
      <c r="A5" s="118"/>
      <c r="B5" s="1037"/>
      <c r="E5" s="115"/>
    </row>
    <row r="6" spans="1:5" s="364" customFormat="1" ht="12.75" customHeight="1" x14ac:dyDescent="0.2">
      <c r="A6" s="118"/>
      <c r="B6" s="1038"/>
      <c r="E6" s="115"/>
    </row>
    <row r="7" spans="1:5" s="364" customFormat="1" ht="12.75" customHeight="1" x14ac:dyDescent="0.2">
      <c r="A7" s="118"/>
      <c r="B7" s="235"/>
      <c r="E7" s="115"/>
    </row>
    <row r="8" spans="1:5" s="364" customFormat="1" x14ac:dyDescent="0.2">
      <c r="A8" s="118"/>
      <c r="E8" s="115"/>
    </row>
    <row r="9" spans="1:5" s="364" customFormat="1" x14ac:dyDescent="0.2">
      <c r="A9" s="118"/>
      <c r="E9" s="115"/>
    </row>
    <row r="10" spans="1:5" s="626" customFormat="1" ht="30.75" customHeight="1" x14ac:dyDescent="0.25">
      <c r="A10" s="639" t="s">
        <v>0</v>
      </c>
      <c r="B10" s="639" t="s">
        <v>83</v>
      </c>
      <c r="C10" s="639" t="s">
        <v>84</v>
      </c>
      <c r="D10" s="640" t="s">
        <v>85</v>
      </c>
      <c r="E10" s="625"/>
    </row>
    <row r="11" spans="1:5" s="364" customFormat="1" x14ac:dyDescent="0.2">
      <c r="A11" s="632"/>
      <c r="B11" s="633"/>
      <c r="C11" s="633"/>
      <c r="D11" s="636"/>
      <c r="E11" s="115"/>
    </row>
    <row r="12" spans="1:5" s="364" customFormat="1" x14ac:dyDescent="0.2">
      <c r="A12" s="632"/>
      <c r="B12" s="633"/>
      <c r="C12" s="633"/>
      <c r="D12" s="636"/>
      <c r="E12" s="115"/>
    </row>
    <row r="13" spans="1:5" s="364" customFormat="1" x14ac:dyDescent="0.2">
      <c r="A13" s="632"/>
      <c r="B13" s="633"/>
      <c r="C13" s="634"/>
      <c r="D13" s="636"/>
      <c r="E13" s="115"/>
    </row>
    <row r="14" spans="1:5" s="364" customFormat="1" x14ac:dyDescent="0.2">
      <c r="A14" s="637"/>
      <c r="B14" s="633"/>
      <c r="C14" s="634"/>
      <c r="D14" s="636"/>
      <c r="E14" s="115"/>
    </row>
    <row r="15" spans="1:5" s="364" customFormat="1" x14ac:dyDescent="0.2">
      <c r="A15" s="632"/>
      <c r="B15" s="633"/>
      <c r="C15" s="634"/>
      <c r="D15" s="636"/>
      <c r="E15" s="115"/>
    </row>
    <row r="16" spans="1:5" s="364" customFormat="1" x14ac:dyDescent="0.2">
      <c r="A16" s="632"/>
      <c r="B16" s="633"/>
      <c r="C16" s="634"/>
      <c r="D16" s="636"/>
      <c r="E16" s="115"/>
    </row>
    <row r="17" spans="1:5" s="364" customFormat="1" x14ac:dyDescent="0.2">
      <c r="A17" s="632"/>
      <c r="B17" s="633"/>
      <c r="C17" s="634"/>
      <c r="D17" s="636"/>
      <c r="E17" s="115"/>
    </row>
    <row r="18" spans="1:5" s="364" customFormat="1" x14ac:dyDescent="0.2">
      <c r="A18" s="632"/>
      <c r="B18" s="633"/>
      <c r="C18" s="634"/>
      <c r="D18" s="635"/>
      <c r="E18" s="115"/>
    </row>
    <row r="19" spans="1:5" s="364" customFormat="1" x14ac:dyDescent="0.2">
      <c r="A19" s="632"/>
      <c r="B19" s="633"/>
      <c r="C19" s="634"/>
      <c r="D19" s="635"/>
      <c r="E19" s="115"/>
    </row>
    <row r="20" spans="1:5" s="364" customFormat="1" x14ac:dyDescent="0.2">
      <c r="A20" s="632"/>
      <c r="B20" s="638"/>
      <c r="C20" s="634"/>
      <c r="D20" s="635"/>
      <c r="E20" s="115"/>
    </row>
    <row r="21" spans="1:5" s="364" customFormat="1" x14ac:dyDescent="0.2">
      <c r="A21" s="632"/>
      <c r="B21" s="638"/>
      <c r="C21" s="634"/>
      <c r="D21" s="635"/>
      <c r="E21" s="115"/>
    </row>
    <row r="22" spans="1:5" s="364" customFormat="1" x14ac:dyDescent="0.2">
      <c r="A22" s="632"/>
      <c r="B22" s="638"/>
      <c r="C22" s="634"/>
      <c r="D22" s="635"/>
      <c r="E22" s="115"/>
    </row>
    <row r="23" spans="1:5" s="364" customFormat="1" x14ac:dyDescent="0.2">
      <c r="A23" s="632"/>
      <c r="B23" s="638"/>
      <c r="C23" s="634"/>
      <c r="D23" s="635"/>
      <c r="E23" s="115"/>
    </row>
    <row r="24" spans="1:5" s="364" customFormat="1" x14ac:dyDescent="0.2">
      <c r="A24" s="632"/>
      <c r="B24" s="634"/>
      <c r="C24" s="634"/>
      <c r="D24" s="635"/>
      <c r="E24" s="115"/>
    </row>
    <row r="25" spans="1:5" s="364" customFormat="1" x14ac:dyDescent="0.2">
      <c r="A25" s="632"/>
      <c r="B25" s="634"/>
      <c r="C25" s="634"/>
      <c r="D25" s="635"/>
      <c r="E25" s="115"/>
    </row>
    <row r="26" spans="1:5" s="364" customFormat="1" x14ac:dyDescent="0.2">
      <c r="A26" s="632"/>
      <c r="B26" s="634"/>
      <c r="C26" s="634"/>
      <c r="D26" s="635"/>
      <c r="E26" s="115"/>
    </row>
    <row r="27" spans="1:5" s="364" customFormat="1" x14ac:dyDescent="0.2">
      <c r="A27" s="632"/>
      <c r="B27" s="634"/>
      <c r="C27" s="634"/>
      <c r="D27" s="635"/>
      <c r="E27" s="115"/>
    </row>
    <row r="28" spans="1:5" s="364" customFormat="1" x14ac:dyDescent="0.2">
      <c r="A28" s="632"/>
      <c r="B28" s="634"/>
      <c r="C28" s="634"/>
      <c r="D28" s="635"/>
      <c r="E28" s="115"/>
    </row>
    <row r="29" spans="1:5" s="364" customFormat="1" x14ac:dyDescent="0.2">
      <c r="A29" s="632"/>
      <c r="B29" s="634"/>
      <c r="C29" s="634"/>
      <c r="D29" s="635"/>
      <c r="E29" s="115"/>
    </row>
    <row r="30" spans="1:5" s="364" customFormat="1" x14ac:dyDescent="0.2">
      <c r="A30" s="632"/>
      <c r="B30" s="634"/>
      <c r="C30" s="634"/>
      <c r="D30" s="635"/>
      <c r="E30" s="115"/>
    </row>
    <row r="31" spans="1:5" s="364" customFormat="1" x14ac:dyDescent="0.2">
      <c r="A31" s="632"/>
      <c r="B31" s="634"/>
      <c r="C31" s="634"/>
      <c r="D31" s="635"/>
      <c r="E31" s="115"/>
    </row>
    <row r="32" spans="1:5" s="364" customFormat="1" x14ac:dyDescent="0.2">
      <c r="A32" s="632"/>
      <c r="B32" s="634"/>
      <c r="C32" s="634"/>
      <c r="D32" s="635"/>
      <c r="E32" s="115"/>
    </row>
    <row r="33" spans="1:5" s="364" customFormat="1" x14ac:dyDescent="0.2">
      <c r="A33" s="632"/>
      <c r="B33" s="634"/>
      <c r="C33" s="634"/>
      <c r="D33" s="636"/>
      <c r="E33" s="115"/>
    </row>
    <row r="34" spans="1:5" s="364" customFormat="1" x14ac:dyDescent="0.2">
      <c r="A34" s="632"/>
      <c r="B34" s="633"/>
      <c r="C34" s="634"/>
      <c r="D34" s="636"/>
      <c r="E34" s="115"/>
    </row>
    <row r="35" spans="1:5" s="364" customFormat="1" x14ac:dyDescent="0.2">
      <c r="A35" s="632"/>
      <c r="B35" s="634"/>
      <c r="C35" s="634"/>
      <c r="D35" s="636"/>
      <c r="E35" s="115"/>
    </row>
    <row r="36" spans="1:5" s="364" customFormat="1" x14ac:dyDescent="0.2">
      <c r="A36" s="632"/>
      <c r="B36" s="634"/>
      <c r="C36" s="634"/>
      <c r="D36" s="636"/>
      <c r="E36" s="115"/>
    </row>
    <row r="37" spans="1:5" s="364" customFormat="1" x14ac:dyDescent="0.2">
      <c r="A37" s="632"/>
      <c r="B37" s="634"/>
      <c r="C37" s="634"/>
      <c r="D37" s="636"/>
      <c r="E37" s="115"/>
    </row>
    <row r="38" spans="1:5" s="364" customFormat="1" x14ac:dyDescent="0.2">
      <c r="A38" s="632"/>
      <c r="B38" s="634"/>
      <c r="C38" s="634"/>
      <c r="D38" s="636"/>
      <c r="E38" s="115"/>
    </row>
    <row r="39" spans="1:5" s="364" customFormat="1" x14ac:dyDescent="0.2">
      <c r="A39" s="632"/>
      <c r="B39" s="634"/>
      <c r="C39" s="634"/>
      <c r="D39" s="636"/>
      <c r="E39" s="115"/>
    </row>
    <row r="40" spans="1:5" s="364" customFormat="1" x14ac:dyDescent="0.2">
      <c r="A40" s="632"/>
      <c r="B40" s="634"/>
      <c r="C40" s="634"/>
      <c r="D40" s="636"/>
      <c r="E40" s="115"/>
    </row>
    <row r="41" spans="1:5" s="364" customFormat="1" x14ac:dyDescent="0.2">
      <c r="A41" s="632"/>
      <c r="B41" s="634"/>
      <c r="C41" s="634"/>
      <c r="D41" s="636"/>
      <c r="E41" s="115"/>
    </row>
    <row r="42" spans="1:5" s="364" customFormat="1" x14ac:dyDescent="0.2">
      <c r="A42" s="632"/>
      <c r="B42" s="634"/>
      <c r="C42" s="634"/>
      <c r="D42" s="636"/>
      <c r="E42" s="115"/>
    </row>
    <row r="43" spans="1:5" s="364" customFormat="1" x14ac:dyDescent="0.2">
      <c r="A43" s="632"/>
      <c r="B43" s="634"/>
      <c r="C43" s="634"/>
      <c r="D43" s="636"/>
      <c r="E43" s="115"/>
    </row>
    <row r="44" spans="1:5" s="364" customFormat="1" x14ac:dyDescent="0.2">
      <c r="A44" s="632"/>
      <c r="B44" s="634"/>
      <c r="C44" s="634"/>
      <c r="D44" s="636"/>
      <c r="E44" s="115"/>
    </row>
    <row r="45" spans="1:5" s="364" customFormat="1" x14ac:dyDescent="0.2">
      <c r="A45" s="632"/>
      <c r="B45" s="634"/>
      <c r="C45" s="634"/>
      <c r="D45" s="636"/>
      <c r="E45" s="115"/>
    </row>
    <row r="46" spans="1:5" s="364" customFormat="1" x14ac:dyDescent="0.2">
      <c r="A46" s="632"/>
      <c r="B46" s="634"/>
      <c r="C46" s="634"/>
      <c r="D46" s="636"/>
      <c r="E46" s="115"/>
    </row>
    <row r="47" spans="1:5" s="364" customFormat="1" x14ac:dyDescent="0.2">
      <c r="A47" s="632"/>
      <c r="B47" s="634"/>
      <c r="C47" s="634"/>
      <c r="D47" s="636"/>
      <c r="E47" s="115"/>
    </row>
    <row r="48" spans="1:5" s="364" customFormat="1" x14ac:dyDescent="0.2">
      <c r="A48" s="632"/>
      <c r="B48" s="634"/>
      <c r="C48" s="634"/>
      <c r="D48" s="636"/>
      <c r="E48" s="115"/>
    </row>
    <row r="49" spans="1:5" s="364" customFormat="1" x14ac:dyDescent="0.2">
      <c r="A49" s="632"/>
      <c r="B49" s="634"/>
      <c r="C49" s="634"/>
      <c r="D49" s="636"/>
      <c r="E49" s="115"/>
    </row>
    <row r="50" spans="1:5" s="364" customFormat="1" x14ac:dyDescent="0.2">
      <c r="A50" s="632"/>
      <c r="B50" s="634"/>
      <c r="C50" s="634"/>
      <c r="D50" s="635"/>
      <c r="E50" s="115"/>
    </row>
    <row r="51" spans="1:5" s="364" customFormat="1" x14ac:dyDescent="0.2">
      <c r="A51" s="632"/>
      <c r="B51" s="634"/>
      <c r="C51" s="634"/>
      <c r="D51" s="635"/>
      <c r="E51" s="115"/>
    </row>
    <row r="52" spans="1:5" s="364" customFormat="1" x14ac:dyDescent="0.2">
      <c r="A52" s="632"/>
      <c r="B52" s="634"/>
      <c r="C52" s="634"/>
      <c r="D52" s="635"/>
      <c r="E52" s="115"/>
    </row>
    <row r="53" spans="1:5" s="364" customFormat="1" x14ac:dyDescent="0.2">
      <c r="A53" s="632"/>
      <c r="B53" s="634"/>
      <c r="C53" s="634"/>
      <c r="D53" s="635"/>
      <c r="E53" s="115"/>
    </row>
    <row r="54" spans="1:5" s="364" customFormat="1" x14ac:dyDescent="0.2">
      <c r="A54" s="632"/>
      <c r="B54" s="634"/>
      <c r="C54" s="634"/>
      <c r="D54" s="635"/>
      <c r="E54" s="115"/>
    </row>
    <row r="55" spans="1:5" s="364" customFormat="1" x14ac:dyDescent="0.2">
      <c r="A55" s="632"/>
      <c r="B55" s="634"/>
      <c r="C55" s="634"/>
      <c r="D55" s="635"/>
      <c r="E55" s="115"/>
    </row>
    <row r="56" spans="1:5" s="364" customFormat="1" x14ac:dyDescent="0.2">
      <c r="A56" s="632"/>
      <c r="B56" s="634"/>
      <c r="C56" s="634"/>
      <c r="D56" s="635"/>
      <c r="E56" s="115"/>
    </row>
    <row r="57" spans="1:5" s="364" customFormat="1" x14ac:dyDescent="0.2">
      <c r="A57" s="632"/>
      <c r="B57" s="634"/>
      <c r="C57" s="634"/>
      <c r="D57" s="635"/>
      <c r="E57" s="115"/>
    </row>
    <row r="58" spans="1:5" s="364" customFormat="1" x14ac:dyDescent="0.2">
      <c r="A58" s="632"/>
      <c r="B58" s="634"/>
      <c r="C58" s="634"/>
      <c r="D58" s="635"/>
      <c r="E58" s="115"/>
    </row>
    <row r="59" spans="1:5" s="364" customFormat="1" x14ac:dyDescent="0.2">
      <c r="A59" s="632"/>
      <c r="B59" s="634"/>
      <c r="C59" s="634"/>
      <c r="D59" s="635"/>
      <c r="E59" s="115"/>
    </row>
    <row r="60" spans="1:5" s="364" customFormat="1" x14ac:dyDescent="0.2">
      <c r="A60" s="632"/>
      <c r="B60" s="634"/>
      <c r="C60" s="634"/>
      <c r="D60" s="635"/>
      <c r="E60" s="115"/>
    </row>
    <row r="61" spans="1:5" s="364" customFormat="1" x14ac:dyDescent="0.2">
      <c r="A61" s="632"/>
      <c r="B61" s="634"/>
      <c r="C61" s="634"/>
      <c r="D61" s="635"/>
      <c r="E61" s="115"/>
    </row>
    <row r="62" spans="1:5" s="364" customFormat="1" x14ac:dyDescent="0.2">
      <c r="A62" s="632"/>
      <c r="B62" s="634"/>
      <c r="C62" s="634"/>
      <c r="D62" s="635"/>
      <c r="E62" s="115"/>
    </row>
    <row r="63" spans="1:5" s="364" customFormat="1" x14ac:dyDescent="0.2">
      <c r="A63" s="632"/>
      <c r="B63" s="634"/>
      <c r="C63" s="634"/>
      <c r="D63" s="635"/>
      <c r="E63" s="115"/>
    </row>
    <row r="64" spans="1:5" s="364" customFormat="1" x14ac:dyDescent="0.2">
      <c r="A64" s="632"/>
      <c r="B64" s="634"/>
      <c r="C64" s="634"/>
      <c r="D64" s="636"/>
      <c r="E64" s="115"/>
    </row>
    <row r="65" spans="1:5" s="364" customFormat="1" x14ac:dyDescent="0.2">
      <c r="A65" s="632"/>
      <c r="B65" s="634"/>
      <c r="C65" s="634"/>
      <c r="D65" s="636"/>
      <c r="E65" s="115"/>
    </row>
    <row r="66" spans="1:5" s="364" customFormat="1" x14ac:dyDescent="0.2">
      <c r="A66" s="632"/>
      <c r="B66" s="633"/>
      <c r="C66" s="634"/>
      <c r="D66" s="636"/>
      <c r="E66" s="115"/>
    </row>
    <row r="67" spans="1:5" s="364" customFormat="1" x14ac:dyDescent="0.2">
      <c r="A67" s="632"/>
      <c r="B67" s="633"/>
      <c r="C67" s="634"/>
      <c r="D67" s="636"/>
      <c r="E67" s="115"/>
    </row>
    <row r="68" spans="1:5" s="364" customFormat="1" x14ac:dyDescent="0.2">
      <c r="A68" s="632"/>
      <c r="B68" s="633"/>
      <c r="C68" s="634"/>
      <c r="D68" s="635"/>
      <c r="E68" s="115"/>
    </row>
    <row r="69" spans="1:5" s="364" customFormat="1" x14ac:dyDescent="0.2">
      <c r="A69" s="632"/>
      <c r="B69" s="633"/>
      <c r="C69" s="634"/>
      <c r="D69" s="636"/>
      <c r="E69" s="115"/>
    </row>
    <row r="70" spans="1:5" s="364" customFormat="1" x14ac:dyDescent="0.2">
      <c r="A70" s="632"/>
      <c r="B70" s="633"/>
      <c r="C70" s="634"/>
      <c r="D70" s="636"/>
      <c r="E70" s="115"/>
    </row>
    <row r="71" spans="1:5" s="364" customFormat="1" x14ac:dyDescent="0.2">
      <c r="A71" s="632"/>
      <c r="B71" s="634"/>
      <c r="C71" s="634"/>
      <c r="D71" s="636"/>
      <c r="E71" s="115"/>
    </row>
    <row r="72" spans="1:5" s="364" customFormat="1" x14ac:dyDescent="0.2">
      <c r="A72" s="632"/>
      <c r="B72" s="634"/>
      <c r="C72" s="634"/>
      <c r="D72" s="636"/>
      <c r="E72" s="115"/>
    </row>
    <row r="73" spans="1:5" s="364" customFormat="1" x14ac:dyDescent="0.2">
      <c r="A73" s="632"/>
      <c r="B73" s="634"/>
      <c r="C73" s="634"/>
      <c r="D73" s="636"/>
      <c r="E73" s="115"/>
    </row>
    <row r="74" spans="1:5" s="364" customFormat="1" x14ac:dyDescent="0.2">
      <c r="A74" s="632"/>
      <c r="B74" s="634"/>
      <c r="C74" s="634"/>
      <c r="D74" s="636"/>
      <c r="E74" s="115"/>
    </row>
    <row r="75" spans="1:5" s="364" customFormat="1" x14ac:dyDescent="0.2">
      <c r="A75" s="632"/>
      <c r="B75" s="634"/>
      <c r="C75" s="634"/>
      <c r="D75" s="636"/>
      <c r="E75" s="115"/>
    </row>
    <row r="76" spans="1:5" s="364" customFormat="1" x14ac:dyDescent="0.2">
      <c r="A76" s="632"/>
      <c r="B76" s="634"/>
      <c r="C76" s="634"/>
      <c r="D76" s="636"/>
      <c r="E76" s="115"/>
    </row>
    <row r="77" spans="1:5" s="364" customFormat="1" x14ac:dyDescent="0.2">
      <c r="A77" s="632"/>
      <c r="B77" s="634"/>
      <c r="C77" s="634"/>
      <c r="D77" s="636"/>
      <c r="E77" s="115"/>
    </row>
    <row r="78" spans="1:5" s="364" customFormat="1" x14ac:dyDescent="0.2">
      <c r="A78" s="632"/>
      <c r="B78" s="634"/>
      <c r="C78" s="634"/>
      <c r="D78" s="636"/>
      <c r="E78" s="115"/>
    </row>
    <row r="79" spans="1:5" s="364" customFormat="1" x14ac:dyDescent="0.2">
      <c r="A79" s="632"/>
      <c r="B79" s="634"/>
      <c r="C79" s="634"/>
      <c r="D79" s="636"/>
      <c r="E79" s="115"/>
    </row>
    <row r="80" spans="1:5" s="364" customFormat="1" x14ac:dyDescent="0.2">
      <c r="A80" s="632"/>
      <c r="B80" s="634"/>
      <c r="C80" s="634"/>
      <c r="D80" s="636"/>
      <c r="E80" s="115"/>
    </row>
    <row r="81" spans="1:5" s="364" customFormat="1" x14ac:dyDescent="0.2">
      <c r="A81" s="632"/>
      <c r="B81" s="634"/>
      <c r="C81" s="634"/>
      <c r="D81" s="635"/>
      <c r="E81" s="115"/>
    </row>
    <row r="82" spans="1:5" s="364" customFormat="1" x14ac:dyDescent="0.2">
      <c r="A82" s="632"/>
      <c r="B82" s="634"/>
      <c r="C82" s="634"/>
      <c r="D82" s="635"/>
      <c r="E82" s="115"/>
    </row>
    <row r="83" spans="1:5" s="364" customFormat="1" x14ac:dyDescent="0.2">
      <c r="A83" s="632"/>
      <c r="B83" s="634"/>
      <c r="C83" s="634"/>
      <c r="D83" s="636"/>
      <c r="E83" s="115"/>
    </row>
    <row r="84" spans="1:5" s="364" customFormat="1" x14ac:dyDescent="0.2">
      <c r="A84" s="632"/>
      <c r="B84" s="634"/>
      <c r="C84" s="634"/>
      <c r="D84" s="636"/>
      <c r="E84" s="115"/>
    </row>
    <row r="85" spans="1:5" s="364" customFormat="1" x14ac:dyDescent="0.2">
      <c r="A85" s="632"/>
      <c r="B85" s="634"/>
      <c r="C85" s="634"/>
      <c r="D85" s="636"/>
      <c r="E85" s="115"/>
    </row>
    <row r="86" spans="1:5" s="364" customFormat="1" x14ac:dyDescent="0.2">
      <c r="A86" s="632"/>
      <c r="B86" s="634"/>
      <c r="C86" s="633"/>
      <c r="D86" s="636"/>
      <c r="E86" s="115"/>
    </row>
    <row r="87" spans="1:5" s="364" customFormat="1" x14ac:dyDescent="0.2">
      <c r="A87" s="632"/>
      <c r="B87" s="634"/>
      <c r="C87" s="634"/>
      <c r="D87" s="635"/>
      <c r="E87" s="115"/>
    </row>
    <row r="88" spans="1:5" s="364" customFormat="1" x14ac:dyDescent="0.2">
      <c r="A88" s="632"/>
      <c r="B88" s="634"/>
      <c r="C88" s="634"/>
      <c r="D88" s="635"/>
      <c r="E88" s="115"/>
    </row>
    <row r="89" spans="1:5" s="364" customFormat="1" x14ac:dyDescent="0.2">
      <c r="A89" s="632"/>
      <c r="B89" s="634"/>
      <c r="C89" s="634"/>
      <c r="D89" s="636"/>
      <c r="E89" s="115"/>
    </row>
    <row r="90" spans="1:5" s="364" customFormat="1" x14ac:dyDescent="0.2">
      <c r="A90" s="632"/>
      <c r="B90" s="634"/>
      <c r="C90" s="634"/>
      <c r="D90" s="636"/>
      <c r="E90" s="115"/>
    </row>
    <row r="91" spans="1:5" s="364" customFormat="1" x14ac:dyDescent="0.2">
      <c r="A91" s="632"/>
      <c r="B91" s="634"/>
      <c r="C91" s="634"/>
      <c r="D91" s="636"/>
      <c r="E91" s="115"/>
    </row>
    <row r="92" spans="1:5" s="364" customFormat="1" x14ac:dyDescent="0.2">
      <c r="A92" s="632"/>
      <c r="B92" s="634"/>
      <c r="C92" s="634"/>
      <c r="D92" s="636"/>
      <c r="E92" s="115"/>
    </row>
    <row r="93" spans="1:5" s="364" customFormat="1" x14ac:dyDescent="0.2">
      <c r="A93" s="632"/>
      <c r="B93" s="634"/>
      <c r="C93" s="634"/>
      <c r="D93" s="636"/>
      <c r="E93" s="115"/>
    </row>
    <row r="94" spans="1:5" s="364" customFormat="1" x14ac:dyDescent="0.2">
      <c r="A94" s="637"/>
      <c r="B94" s="633"/>
      <c r="C94" s="634"/>
      <c r="D94" s="635"/>
      <c r="E94" s="115"/>
    </row>
    <row r="95" spans="1:5" s="364" customFormat="1" x14ac:dyDescent="0.2">
      <c r="A95" s="637"/>
      <c r="B95" s="633"/>
      <c r="C95" s="634"/>
      <c r="D95" s="635"/>
      <c r="E95" s="115"/>
    </row>
    <row r="96" spans="1:5" s="364" customFormat="1" x14ac:dyDescent="0.2">
      <c r="A96" s="637"/>
      <c r="B96" s="633"/>
      <c r="C96" s="634"/>
      <c r="D96" s="635"/>
      <c r="E96" s="115"/>
    </row>
    <row r="97" spans="1:5" s="364" customFormat="1" x14ac:dyDescent="0.2">
      <c r="A97" s="632"/>
      <c r="B97" s="633"/>
      <c r="C97" s="634"/>
      <c r="D97" s="636"/>
      <c r="E97" s="115"/>
    </row>
    <row r="98" spans="1:5" s="364" customFormat="1" x14ac:dyDescent="0.2">
      <c r="A98" s="632"/>
      <c r="B98" s="633"/>
      <c r="C98" s="634"/>
      <c r="D98" s="636"/>
      <c r="E98" s="115"/>
    </row>
    <row r="99" spans="1:5" s="364" customFormat="1" x14ac:dyDescent="0.2">
      <c r="A99" s="632"/>
      <c r="B99" s="633"/>
      <c r="C99" s="634"/>
      <c r="D99" s="636"/>
      <c r="E99" s="115"/>
    </row>
    <row r="100" spans="1:5" s="364" customFormat="1" x14ac:dyDescent="0.2">
      <c r="A100" s="632"/>
      <c r="B100" s="634"/>
      <c r="C100" s="634"/>
      <c r="D100" s="636"/>
      <c r="E100" s="115"/>
    </row>
    <row r="101" spans="1:5" s="364" customFormat="1" x14ac:dyDescent="0.2">
      <c r="A101" s="632"/>
      <c r="B101" s="634"/>
      <c r="C101" s="634"/>
      <c r="D101" s="636"/>
      <c r="E101" s="115"/>
    </row>
    <row r="102" spans="1:5" s="364" customFormat="1" x14ac:dyDescent="0.2">
      <c r="A102" s="632"/>
      <c r="B102" s="634"/>
      <c r="C102" s="634"/>
      <c r="D102" s="636"/>
      <c r="E102" s="115"/>
    </row>
    <row r="103" spans="1:5" s="364" customFormat="1" x14ac:dyDescent="0.2">
      <c r="A103" s="632"/>
      <c r="B103" s="634"/>
      <c r="C103" s="634"/>
      <c r="D103" s="635"/>
      <c r="E103" s="115"/>
    </row>
    <row r="104" spans="1:5" s="364" customFormat="1" x14ac:dyDescent="0.2">
      <c r="A104" s="632"/>
      <c r="B104" s="634"/>
      <c r="C104" s="634"/>
      <c r="D104" s="636"/>
      <c r="E104" s="115"/>
    </row>
    <row r="105" spans="1:5" s="364" customFormat="1" x14ac:dyDescent="0.2">
      <c r="A105" s="632"/>
      <c r="B105" s="634"/>
      <c r="C105" s="634"/>
      <c r="D105" s="635"/>
      <c r="E105" s="115"/>
    </row>
    <row r="106" spans="1:5" s="364" customFormat="1" x14ac:dyDescent="0.2">
      <c r="A106" s="632"/>
      <c r="B106" s="634"/>
      <c r="C106" s="634"/>
      <c r="D106" s="635"/>
      <c r="E106" s="115"/>
    </row>
    <row r="107" spans="1:5" s="364" customFormat="1" x14ac:dyDescent="0.2">
      <c r="A107" s="632"/>
      <c r="B107" s="634"/>
      <c r="C107" s="634"/>
      <c r="D107" s="635"/>
      <c r="E107" s="115"/>
    </row>
    <row r="108" spans="1:5" s="364" customFormat="1" x14ac:dyDescent="0.2">
      <c r="A108" s="632"/>
      <c r="B108" s="634"/>
      <c r="C108" s="634"/>
      <c r="D108" s="635"/>
      <c r="E108" s="115"/>
    </row>
    <row r="109" spans="1:5" s="364" customFormat="1" x14ac:dyDescent="0.2">
      <c r="A109" s="632"/>
      <c r="B109" s="634"/>
      <c r="C109" s="634"/>
      <c r="D109" s="635"/>
      <c r="E109" s="115"/>
    </row>
    <row r="110" spans="1:5" s="364" customFormat="1" x14ac:dyDescent="0.2">
      <c r="A110" s="632"/>
      <c r="B110" s="634"/>
      <c r="C110" s="634"/>
      <c r="D110" s="635"/>
      <c r="E110" s="115"/>
    </row>
    <row r="111" spans="1:5" s="364" customFormat="1" x14ac:dyDescent="0.2">
      <c r="A111" s="632"/>
      <c r="B111" s="634"/>
      <c r="C111" s="634"/>
      <c r="D111" s="635"/>
      <c r="E111" s="115"/>
    </row>
    <row r="112" spans="1:5" s="364" customFormat="1" x14ac:dyDescent="0.2">
      <c r="A112" s="632"/>
      <c r="B112" s="634"/>
      <c r="C112" s="634"/>
      <c r="D112" s="635"/>
      <c r="E112" s="115"/>
    </row>
    <row r="113" spans="1:5" s="364" customFormat="1" x14ac:dyDescent="0.2">
      <c r="A113" s="632"/>
      <c r="B113" s="634"/>
      <c r="C113" s="634"/>
      <c r="D113" s="635"/>
      <c r="E113" s="115"/>
    </row>
    <row r="114" spans="1:5" s="364" customFormat="1" x14ac:dyDescent="0.2">
      <c r="A114" s="632"/>
      <c r="B114" s="634"/>
      <c r="C114" s="634"/>
      <c r="D114" s="636"/>
      <c r="E114" s="115"/>
    </row>
    <row r="115" spans="1:5" s="364" customFormat="1" x14ac:dyDescent="0.2">
      <c r="A115" s="632"/>
      <c r="B115" s="634"/>
      <c r="C115" s="634"/>
      <c r="D115" s="635"/>
      <c r="E115" s="115"/>
    </row>
    <row r="116" spans="1:5" s="364" customFormat="1" x14ac:dyDescent="0.2">
      <c r="A116" s="632"/>
      <c r="B116" s="633"/>
      <c r="C116" s="633"/>
      <c r="D116" s="636"/>
      <c r="E116" s="115"/>
    </row>
    <row r="117" spans="1:5" s="364" customFormat="1" x14ac:dyDescent="0.2">
      <c r="A117" s="632"/>
      <c r="B117" s="633"/>
      <c r="C117" s="634"/>
      <c r="D117" s="636"/>
      <c r="E117" s="115"/>
    </row>
    <row r="118" spans="1:5" s="364" customFormat="1" x14ac:dyDescent="0.2">
      <c r="A118" s="632"/>
      <c r="B118" s="633"/>
      <c r="C118" s="634"/>
      <c r="D118" s="636"/>
      <c r="E118" s="115"/>
    </row>
    <row r="119" spans="1:5" s="364" customFormat="1" x14ac:dyDescent="0.2">
      <c r="A119" s="632"/>
      <c r="B119" s="634"/>
      <c r="C119" s="634"/>
      <c r="D119" s="635"/>
      <c r="E119" s="115"/>
    </row>
    <row r="120" spans="1:5" s="364" customFormat="1" x14ac:dyDescent="0.2">
      <c r="A120" s="632"/>
      <c r="B120" s="634"/>
      <c r="C120" s="634"/>
      <c r="D120" s="635"/>
      <c r="E120" s="115"/>
    </row>
    <row r="121" spans="1:5" s="364" customFormat="1" x14ac:dyDescent="0.2">
      <c r="A121" s="632"/>
      <c r="B121" s="634"/>
      <c r="C121" s="634"/>
      <c r="D121" s="635"/>
      <c r="E121" s="115"/>
    </row>
    <row r="122" spans="1:5" s="364" customFormat="1" x14ac:dyDescent="0.2">
      <c r="A122" s="632"/>
      <c r="B122" s="634"/>
      <c r="C122" s="634"/>
      <c r="D122" s="635"/>
      <c r="E122" s="115"/>
    </row>
    <row r="123" spans="1:5" s="364" customFormat="1" x14ac:dyDescent="0.2">
      <c r="A123" s="632"/>
      <c r="B123" s="634"/>
      <c r="C123" s="634"/>
      <c r="D123" s="635"/>
      <c r="E123" s="115"/>
    </row>
    <row r="124" spans="1:5" s="364" customFormat="1" x14ac:dyDescent="0.2">
      <c r="A124" s="632"/>
      <c r="B124" s="634"/>
      <c r="C124" s="634"/>
      <c r="D124" s="635"/>
      <c r="E124" s="115"/>
    </row>
    <row r="125" spans="1:5" s="364" customFormat="1" x14ac:dyDescent="0.2">
      <c r="A125" s="632"/>
      <c r="B125" s="634"/>
      <c r="C125" s="634"/>
      <c r="D125" s="635"/>
      <c r="E125" s="115"/>
    </row>
    <row r="126" spans="1:5" s="364" customFormat="1" x14ac:dyDescent="0.2">
      <c r="A126" s="632"/>
      <c r="B126" s="634"/>
      <c r="C126" s="634"/>
      <c r="D126" s="635"/>
      <c r="E126" s="115"/>
    </row>
    <row r="127" spans="1:5" s="364" customFormat="1" x14ac:dyDescent="0.2">
      <c r="A127" s="632"/>
      <c r="B127" s="634"/>
      <c r="C127" s="634"/>
      <c r="D127" s="635"/>
      <c r="E127" s="115"/>
    </row>
    <row r="128" spans="1:5" s="364" customFormat="1" x14ac:dyDescent="0.2">
      <c r="A128" s="632"/>
      <c r="B128" s="634"/>
      <c r="C128" s="634"/>
      <c r="D128" s="635"/>
      <c r="E128" s="115"/>
    </row>
    <row r="129" spans="1:5" s="364" customFormat="1" x14ac:dyDescent="0.2">
      <c r="A129" s="632"/>
      <c r="B129" s="634"/>
      <c r="C129" s="634"/>
      <c r="D129" s="635"/>
      <c r="E129" s="115"/>
    </row>
    <row r="130" spans="1:5" s="364" customFormat="1" x14ac:dyDescent="0.2">
      <c r="A130" s="632"/>
      <c r="B130" s="634"/>
      <c r="C130" s="634"/>
      <c r="D130" s="635"/>
      <c r="E130" s="115"/>
    </row>
    <row r="131" spans="1:5" s="364" customFormat="1" x14ac:dyDescent="0.2">
      <c r="A131" s="632"/>
      <c r="B131" s="634"/>
      <c r="C131" s="634"/>
      <c r="D131" s="635"/>
      <c r="E131" s="115"/>
    </row>
    <row r="132" spans="1:5" s="364" customFormat="1" x14ac:dyDescent="0.2">
      <c r="A132" s="632"/>
      <c r="B132" s="634"/>
      <c r="C132" s="634"/>
      <c r="D132" s="635"/>
      <c r="E132" s="115"/>
    </row>
    <row r="133" spans="1:5" s="364" customFormat="1" x14ac:dyDescent="0.2">
      <c r="A133" s="632"/>
      <c r="B133" s="634"/>
      <c r="C133" s="634"/>
      <c r="D133" s="635"/>
      <c r="E133" s="115"/>
    </row>
    <row r="134" spans="1:5" s="364" customFormat="1" x14ac:dyDescent="0.2">
      <c r="A134" s="632"/>
      <c r="B134" s="634"/>
      <c r="C134" s="634"/>
      <c r="D134" s="635"/>
      <c r="E134" s="115"/>
    </row>
    <row r="135" spans="1:5" s="364" customFormat="1" x14ac:dyDescent="0.2">
      <c r="A135" s="632"/>
      <c r="B135" s="634"/>
      <c r="C135" s="634"/>
      <c r="D135" s="635"/>
      <c r="E135" s="115"/>
    </row>
    <row r="136" spans="1:5" s="364" customFormat="1" x14ac:dyDescent="0.2">
      <c r="A136" s="632"/>
      <c r="B136" s="634"/>
      <c r="C136" s="634"/>
      <c r="D136" s="635"/>
      <c r="E136" s="115"/>
    </row>
    <row r="137" spans="1:5" s="364" customFormat="1" x14ac:dyDescent="0.2">
      <c r="A137" s="632"/>
      <c r="B137" s="634"/>
      <c r="C137" s="634"/>
      <c r="D137" s="635"/>
      <c r="E137" s="115"/>
    </row>
    <row r="138" spans="1:5" s="364" customFormat="1" x14ac:dyDescent="0.2">
      <c r="A138" s="632"/>
      <c r="B138" s="634"/>
      <c r="C138" s="634"/>
      <c r="D138" s="635"/>
      <c r="E138" s="115"/>
    </row>
    <row r="139" spans="1:5" s="364" customFormat="1" x14ac:dyDescent="0.2">
      <c r="A139" s="632"/>
      <c r="B139" s="634"/>
      <c r="C139" s="634"/>
      <c r="D139" s="635"/>
      <c r="E139" s="115"/>
    </row>
    <row r="140" spans="1:5" s="364" customFormat="1" x14ac:dyDescent="0.2">
      <c r="A140" s="632"/>
      <c r="B140" s="634"/>
      <c r="C140" s="634"/>
      <c r="D140" s="635"/>
      <c r="E140" s="115"/>
    </row>
    <row r="141" spans="1:5" s="364" customFormat="1" x14ac:dyDescent="0.2">
      <c r="A141" s="632"/>
      <c r="B141" s="634"/>
      <c r="C141" s="634"/>
      <c r="D141" s="635"/>
      <c r="E141" s="115"/>
    </row>
    <row r="142" spans="1:5" s="364" customFormat="1" x14ac:dyDescent="0.2">
      <c r="A142" s="632"/>
      <c r="B142" s="634"/>
      <c r="C142" s="634"/>
      <c r="D142" s="635"/>
      <c r="E142" s="115"/>
    </row>
    <row r="143" spans="1:5" s="364" customFormat="1" x14ac:dyDescent="0.2">
      <c r="A143" s="632"/>
      <c r="B143" s="634"/>
      <c r="C143" s="634"/>
      <c r="D143" s="635"/>
      <c r="E143" s="115"/>
    </row>
    <row r="144" spans="1:5" s="364" customFormat="1" x14ac:dyDescent="0.2">
      <c r="A144" s="632"/>
      <c r="B144" s="634"/>
      <c r="C144" s="634"/>
      <c r="D144" s="635"/>
      <c r="E144" s="115"/>
    </row>
    <row r="145" spans="1:11" s="364" customFormat="1" x14ac:dyDescent="0.2">
      <c r="A145" s="632"/>
      <c r="B145" s="634"/>
      <c r="C145" s="634"/>
      <c r="D145" s="635"/>
      <c r="E145" s="115"/>
    </row>
    <row r="146" spans="1:11" s="364" customFormat="1" x14ac:dyDescent="0.2">
      <c r="A146" s="632"/>
      <c r="B146" s="634"/>
      <c r="C146" s="634"/>
      <c r="D146" s="635"/>
      <c r="E146" s="115"/>
    </row>
    <row r="147" spans="1:11" s="364" customFormat="1" x14ac:dyDescent="0.2">
      <c r="A147" s="632"/>
      <c r="B147" s="634"/>
      <c r="C147" s="634"/>
      <c r="D147" s="635"/>
      <c r="E147" s="115"/>
    </row>
    <row r="148" spans="1:11" s="364" customFormat="1" x14ac:dyDescent="0.2">
      <c r="A148" s="632"/>
      <c r="B148" s="634"/>
      <c r="C148" s="634"/>
      <c r="D148" s="635"/>
      <c r="E148" s="115"/>
    </row>
    <row r="149" spans="1:11" s="364" customFormat="1" x14ac:dyDescent="0.2">
      <c r="A149" s="632"/>
      <c r="B149" s="633"/>
      <c r="C149" s="633"/>
      <c r="D149" s="636"/>
      <c r="E149" s="115"/>
    </row>
    <row r="150" spans="1:11" s="364" customFormat="1" x14ac:dyDescent="0.2">
      <c r="A150" s="632"/>
      <c r="B150" s="634"/>
      <c r="C150" s="634"/>
      <c r="D150" s="635"/>
      <c r="E150" s="115"/>
      <c r="K150" s="252"/>
    </row>
    <row r="151" spans="1:11" s="364" customFormat="1" x14ac:dyDescent="0.2">
      <c r="A151" s="632"/>
      <c r="B151" s="634"/>
      <c r="C151" s="634"/>
      <c r="D151" s="635"/>
      <c r="E151" s="115"/>
    </row>
    <row r="152" spans="1:11" s="364" customFormat="1" x14ac:dyDescent="0.2">
      <c r="A152" s="632"/>
      <c r="B152" s="634"/>
      <c r="C152" s="634"/>
      <c r="D152" s="635"/>
      <c r="E152" s="115"/>
    </row>
    <row r="153" spans="1:11" s="364" customFormat="1" x14ac:dyDescent="0.2">
      <c r="A153" s="632"/>
      <c r="B153" s="634"/>
      <c r="C153" s="634"/>
      <c r="D153" s="635"/>
      <c r="E153" s="115"/>
    </row>
    <row r="154" spans="1:11" s="364" customFormat="1" x14ac:dyDescent="0.2">
      <c r="A154" s="632"/>
      <c r="B154" s="634"/>
      <c r="C154" s="634"/>
      <c r="D154" s="635"/>
      <c r="E154" s="115"/>
    </row>
    <row r="155" spans="1:11" s="364" customFormat="1" x14ac:dyDescent="0.2">
      <c r="A155" s="632"/>
      <c r="B155" s="634"/>
      <c r="C155" s="634"/>
      <c r="D155" s="635"/>
      <c r="E155" s="115"/>
    </row>
    <row r="156" spans="1:11" s="364" customFormat="1" x14ac:dyDescent="0.2">
      <c r="A156" s="632"/>
      <c r="B156" s="634"/>
      <c r="C156" s="634"/>
      <c r="D156" s="635"/>
      <c r="E156" s="115"/>
    </row>
    <row r="157" spans="1:11" s="364" customFormat="1" x14ac:dyDescent="0.2">
      <c r="A157" s="632"/>
      <c r="B157" s="634"/>
      <c r="C157" s="634"/>
      <c r="D157" s="635"/>
      <c r="E157" s="115"/>
    </row>
    <row r="158" spans="1:11" s="364" customFormat="1" x14ac:dyDescent="0.2">
      <c r="A158" s="632"/>
      <c r="B158" s="634"/>
      <c r="C158" s="634"/>
      <c r="D158" s="635"/>
      <c r="E158" s="115"/>
    </row>
    <row r="159" spans="1:11" s="364" customFormat="1" x14ac:dyDescent="0.2">
      <c r="A159" s="632"/>
      <c r="B159" s="634"/>
      <c r="C159" s="634"/>
      <c r="D159" s="635"/>
      <c r="E159" s="115"/>
    </row>
    <row r="160" spans="1:11" s="364" customFormat="1" x14ac:dyDescent="0.2">
      <c r="A160" s="632"/>
      <c r="B160" s="634"/>
      <c r="C160" s="634"/>
      <c r="D160" s="635"/>
      <c r="E160" s="115"/>
    </row>
    <row r="161" spans="1:5" s="364" customFormat="1" x14ac:dyDescent="0.2">
      <c r="A161" s="632"/>
      <c r="B161" s="634"/>
      <c r="C161" s="634"/>
      <c r="D161" s="635"/>
      <c r="E161" s="115"/>
    </row>
    <row r="162" spans="1:5" s="364" customFormat="1" x14ac:dyDescent="0.2">
      <c r="A162" s="632"/>
      <c r="B162" s="634"/>
      <c r="C162" s="634"/>
      <c r="D162" s="635"/>
      <c r="E162" s="115"/>
    </row>
    <row r="163" spans="1:5" s="364" customFormat="1" x14ac:dyDescent="0.2">
      <c r="A163" s="632"/>
      <c r="B163" s="634"/>
      <c r="C163" s="634"/>
      <c r="D163" s="635"/>
      <c r="E163" s="115"/>
    </row>
    <row r="164" spans="1:5" s="364" customFormat="1" x14ac:dyDescent="0.2">
      <c r="A164" s="632"/>
      <c r="B164" s="634"/>
      <c r="C164" s="634"/>
      <c r="D164" s="635"/>
      <c r="E164" s="115"/>
    </row>
    <row r="165" spans="1:5" s="364" customFormat="1" x14ac:dyDescent="0.2">
      <c r="A165" s="632"/>
      <c r="B165" s="634"/>
      <c r="C165" s="634"/>
      <c r="D165" s="635"/>
      <c r="E165" s="115"/>
    </row>
    <row r="166" spans="1:5" s="364" customFormat="1" x14ac:dyDescent="0.2">
      <c r="A166" s="632"/>
      <c r="B166" s="634"/>
      <c r="C166" s="634"/>
      <c r="D166" s="635"/>
      <c r="E166" s="115"/>
    </row>
    <row r="167" spans="1:5" s="364" customFormat="1" x14ac:dyDescent="0.2">
      <c r="A167" s="632"/>
      <c r="B167" s="634"/>
      <c r="C167" s="634"/>
      <c r="D167" s="635"/>
      <c r="E167" s="115"/>
    </row>
    <row r="168" spans="1:5" s="364" customFormat="1" x14ac:dyDescent="0.2">
      <c r="A168" s="632"/>
      <c r="B168" s="634"/>
      <c r="C168" s="634"/>
      <c r="D168" s="635"/>
      <c r="E168" s="115"/>
    </row>
    <row r="169" spans="1:5" s="364" customFormat="1" x14ac:dyDescent="0.2">
      <c r="A169" s="632"/>
      <c r="B169" s="634"/>
      <c r="C169" s="634"/>
      <c r="D169" s="635"/>
      <c r="E169" s="115"/>
    </row>
    <row r="170" spans="1:5" s="364" customFormat="1" x14ac:dyDescent="0.2">
      <c r="A170" s="632"/>
      <c r="B170" s="634"/>
      <c r="C170" s="634"/>
      <c r="D170" s="635"/>
      <c r="E170" s="115"/>
    </row>
    <row r="171" spans="1:5" s="364" customFormat="1" x14ac:dyDescent="0.2">
      <c r="A171" s="632"/>
      <c r="B171" s="634"/>
      <c r="C171" s="634"/>
      <c r="D171" s="635"/>
      <c r="E171" s="115"/>
    </row>
    <row r="172" spans="1:5" s="364" customFormat="1" x14ac:dyDescent="0.2">
      <c r="A172" s="632"/>
      <c r="B172" s="634"/>
      <c r="C172" s="634"/>
      <c r="D172" s="635"/>
      <c r="E172" s="115"/>
    </row>
    <row r="173" spans="1:5" s="364" customFormat="1" x14ac:dyDescent="0.2">
      <c r="A173" s="632"/>
      <c r="B173" s="634"/>
      <c r="C173" s="634"/>
      <c r="D173" s="635"/>
      <c r="E173" s="115"/>
    </row>
    <row r="174" spans="1:5" s="364" customFormat="1" x14ac:dyDescent="0.2">
      <c r="A174" s="632"/>
      <c r="B174" s="634"/>
      <c r="C174" s="634"/>
      <c r="D174" s="635"/>
      <c r="E174" s="115"/>
    </row>
    <row r="175" spans="1:5" s="364" customFormat="1" x14ac:dyDescent="0.2">
      <c r="A175" s="632"/>
      <c r="B175" s="633"/>
      <c r="C175" s="634"/>
      <c r="D175" s="636"/>
      <c r="E175" s="115"/>
    </row>
    <row r="176" spans="1:5" s="364" customFormat="1" x14ac:dyDescent="0.2">
      <c r="A176" s="632"/>
      <c r="B176" s="634"/>
      <c r="C176" s="634"/>
      <c r="D176" s="635"/>
      <c r="E176" s="115"/>
    </row>
    <row r="177" spans="1:5" s="364" customFormat="1" x14ac:dyDescent="0.2">
      <c r="A177" s="632"/>
      <c r="B177" s="634"/>
      <c r="C177" s="634"/>
      <c r="D177" s="635"/>
      <c r="E177" s="115"/>
    </row>
    <row r="178" spans="1:5" s="364" customFormat="1" x14ac:dyDescent="0.2">
      <c r="A178" s="632"/>
      <c r="B178" s="634"/>
      <c r="C178" s="634"/>
      <c r="D178" s="635"/>
      <c r="E178" s="115"/>
    </row>
    <row r="179" spans="1:5" s="364" customFormat="1" x14ac:dyDescent="0.2">
      <c r="A179" s="632"/>
      <c r="B179" s="634"/>
      <c r="C179" s="634"/>
      <c r="D179" s="635"/>
      <c r="E179" s="115"/>
    </row>
    <row r="180" spans="1:5" s="364" customFormat="1" x14ac:dyDescent="0.2">
      <c r="A180" s="632"/>
      <c r="B180" s="634"/>
      <c r="C180" s="634"/>
      <c r="D180" s="635"/>
      <c r="E180" s="115"/>
    </row>
    <row r="181" spans="1:5" s="364" customFormat="1" x14ac:dyDescent="0.2">
      <c r="A181" s="632"/>
      <c r="B181" s="634"/>
      <c r="C181" s="634"/>
      <c r="D181" s="635"/>
      <c r="E181" s="115"/>
    </row>
    <row r="182" spans="1:5" s="364" customFormat="1" x14ac:dyDescent="0.2">
      <c r="A182" s="632"/>
      <c r="B182" s="634"/>
      <c r="C182" s="634"/>
      <c r="D182" s="635"/>
      <c r="E182" s="115"/>
    </row>
    <row r="183" spans="1:5" s="364" customFormat="1" x14ac:dyDescent="0.2">
      <c r="A183" s="632"/>
      <c r="B183" s="634"/>
      <c r="C183" s="634"/>
      <c r="D183" s="635"/>
      <c r="E183" s="115"/>
    </row>
    <row r="184" spans="1:5" s="364" customFormat="1" x14ac:dyDescent="0.2">
      <c r="A184" s="632"/>
      <c r="B184" s="634"/>
      <c r="C184" s="634"/>
      <c r="D184" s="635"/>
      <c r="E184" s="115"/>
    </row>
    <row r="185" spans="1:5" s="364" customFormat="1" x14ac:dyDescent="0.2">
      <c r="A185" s="632"/>
      <c r="B185" s="634"/>
      <c r="C185" s="634"/>
      <c r="D185" s="635"/>
      <c r="E185" s="115"/>
    </row>
    <row r="186" spans="1:5" s="364" customFormat="1" x14ac:dyDescent="0.2">
      <c r="A186" s="632"/>
      <c r="B186" s="634"/>
      <c r="C186" s="634"/>
      <c r="D186" s="635"/>
      <c r="E186" s="115"/>
    </row>
    <row r="187" spans="1:5" s="364" customFormat="1" x14ac:dyDescent="0.2">
      <c r="A187" s="632"/>
      <c r="B187" s="634"/>
      <c r="C187" s="634"/>
      <c r="D187" s="635"/>
      <c r="E187" s="115"/>
    </row>
    <row r="188" spans="1:5" s="364" customFormat="1" x14ac:dyDescent="0.2">
      <c r="A188" s="632"/>
      <c r="B188" s="634"/>
      <c r="C188" s="634"/>
      <c r="D188" s="635"/>
      <c r="E188" s="115"/>
    </row>
    <row r="189" spans="1:5" s="364" customFormat="1" x14ac:dyDescent="0.2">
      <c r="A189" s="632"/>
      <c r="B189" s="634"/>
      <c r="C189" s="634"/>
      <c r="D189" s="635"/>
      <c r="E189" s="115"/>
    </row>
    <row r="190" spans="1:5" s="364" customFormat="1" x14ac:dyDescent="0.2">
      <c r="A190" s="632"/>
      <c r="B190" s="634"/>
      <c r="C190" s="634"/>
      <c r="D190" s="635"/>
      <c r="E190" s="115"/>
    </row>
    <row r="191" spans="1:5" s="364" customFormat="1" x14ac:dyDescent="0.2">
      <c r="A191" s="632"/>
      <c r="B191" s="634"/>
      <c r="C191" s="634"/>
      <c r="D191" s="635"/>
      <c r="E191" s="115"/>
    </row>
    <row r="192" spans="1:5" s="364" customFormat="1" x14ac:dyDescent="0.2">
      <c r="A192" s="632"/>
      <c r="B192" s="634"/>
      <c r="C192" s="634"/>
      <c r="D192" s="635"/>
      <c r="E192" s="115"/>
    </row>
    <row r="193" spans="1:5" s="364" customFormat="1" x14ac:dyDescent="0.2">
      <c r="A193" s="632"/>
      <c r="B193" s="634"/>
      <c r="C193" s="634"/>
      <c r="D193" s="635"/>
      <c r="E193" s="115"/>
    </row>
    <row r="194" spans="1:5" s="364" customFormat="1" x14ac:dyDescent="0.2">
      <c r="A194" s="632"/>
      <c r="B194" s="634"/>
      <c r="C194" s="634"/>
      <c r="D194" s="635"/>
      <c r="E194" s="115"/>
    </row>
    <row r="195" spans="1:5" s="364" customFormat="1" x14ac:dyDescent="0.2">
      <c r="A195" s="632"/>
      <c r="B195" s="634"/>
      <c r="C195" s="634"/>
      <c r="D195" s="635"/>
      <c r="E195" s="115"/>
    </row>
    <row r="196" spans="1:5" s="364" customFormat="1" x14ac:dyDescent="0.2">
      <c r="A196" s="632"/>
      <c r="B196" s="634"/>
      <c r="C196" s="634"/>
      <c r="D196" s="635"/>
      <c r="E196" s="115"/>
    </row>
    <row r="197" spans="1:5" s="364" customFormat="1" x14ac:dyDescent="0.2">
      <c r="A197" s="632"/>
      <c r="B197" s="634"/>
      <c r="C197" s="634"/>
      <c r="D197" s="635"/>
      <c r="E197" s="115"/>
    </row>
    <row r="198" spans="1:5" s="364" customFormat="1" x14ac:dyDescent="0.2">
      <c r="A198" s="632"/>
      <c r="B198" s="634"/>
      <c r="C198" s="634"/>
      <c r="D198" s="635"/>
      <c r="E198" s="115"/>
    </row>
    <row r="199" spans="1:5" s="364" customFormat="1" x14ac:dyDescent="0.2">
      <c r="A199" s="632"/>
      <c r="B199" s="634"/>
      <c r="C199" s="634"/>
      <c r="D199" s="635"/>
      <c r="E199" s="115"/>
    </row>
    <row r="200" spans="1:5" s="364" customFormat="1" x14ac:dyDescent="0.2">
      <c r="A200" s="632"/>
      <c r="B200" s="634"/>
      <c r="C200" s="634"/>
      <c r="D200" s="635"/>
      <c r="E200" s="115"/>
    </row>
    <row r="201" spans="1:5" s="364" customFormat="1" x14ac:dyDescent="0.2">
      <c r="A201" s="632"/>
      <c r="B201" s="634"/>
      <c r="C201" s="634"/>
      <c r="D201" s="635"/>
      <c r="E201" s="115"/>
    </row>
    <row r="202" spans="1:5" s="364" customFormat="1" x14ac:dyDescent="0.2">
      <c r="A202" s="632"/>
      <c r="B202" s="634"/>
      <c r="C202" s="634"/>
      <c r="D202" s="635"/>
      <c r="E202" s="115"/>
    </row>
    <row r="203" spans="1:5" s="364" customFormat="1" x14ac:dyDescent="0.2">
      <c r="A203" s="632"/>
      <c r="B203" s="634"/>
      <c r="C203" s="634"/>
      <c r="D203" s="635"/>
      <c r="E203" s="115"/>
    </row>
    <row r="204" spans="1:5" s="364" customFormat="1" x14ac:dyDescent="0.2">
      <c r="A204" s="632"/>
      <c r="B204" s="634"/>
      <c r="C204" s="634"/>
      <c r="D204" s="635"/>
      <c r="E204" s="115"/>
    </row>
    <row r="205" spans="1:5" s="364" customFormat="1" x14ac:dyDescent="0.2">
      <c r="A205" s="632"/>
      <c r="B205" s="634"/>
      <c r="C205" s="634"/>
      <c r="D205" s="635"/>
      <c r="E205" s="115"/>
    </row>
    <row r="206" spans="1:5" s="364" customFormat="1" x14ac:dyDescent="0.2">
      <c r="A206" s="632"/>
      <c r="B206" s="634"/>
      <c r="C206" s="634"/>
      <c r="D206" s="635"/>
      <c r="E206" s="115"/>
    </row>
    <row r="207" spans="1:5" s="364" customFormat="1" x14ac:dyDescent="0.2">
      <c r="A207" s="632"/>
      <c r="B207" s="634"/>
      <c r="C207" s="634"/>
      <c r="D207" s="635"/>
      <c r="E207" s="115"/>
    </row>
    <row r="208" spans="1:5" s="364" customFormat="1" x14ac:dyDescent="0.2">
      <c r="A208" s="632"/>
      <c r="B208" s="634"/>
      <c r="C208" s="634"/>
      <c r="D208" s="635"/>
      <c r="E208" s="115"/>
    </row>
    <row r="209" spans="1:5" s="364" customFormat="1" x14ac:dyDescent="0.2">
      <c r="A209" s="632"/>
      <c r="B209" s="634"/>
      <c r="C209" s="634"/>
      <c r="D209" s="635"/>
      <c r="E209" s="115"/>
    </row>
    <row r="210" spans="1:5" s="364" customFormat="1" x14ac:dyDescent="0.2">
      <c r="A210" s="632"/>
      <c r="B210" s="634"/>
      <c r="C210" s="634"/>
      <c r="D210" s="635"/>
      <c r="E210" s="115"/>
    </row>
    <row r="211" spans="1:5" s="364" customFormat="1" x14ac:dyDescent="0.2">
      <c r="A211" s="632"/>
      <c r="B211" s="634"/>
      <c r="C211" s="634"/>
      <c r="D211" s="635"/>
      <c r="E211" s="115"/>
    </row>
    <row r="212" spans="1:5" s="364" customFormat="1" x14ac:dyDescent="0.2">
      <c r="A212" s="632"/>
      <c r="B212" s="634"/>
      <c r="C212" s="634"/>
      <c r="D212" s="635"/>
      <c r="E212" s="115"/>
    </row>
    <row r="213" spans="1:5" s="364" customFormat="1" x14ac:dyDescent="0.2">
      <c r="A213" s="632"/>
      <c r="B213" s="634"/>
      <c r="C213" s="634"/>
      <c r="D213" s="635"/>
      <c r="E213" s="115"/>
    </row>
    <row r="214" spans="1:5" s="364" customFormat="1" x14ac:dyDescent="0.2">
      <c r="A214" s="632"/>
      <c r="B214" s="634"/>
      <c r="C214" s="634"/>
      <c r="D214" s="635"/>
      <c r="E214" s="115"/>
    </row>
    <row r="215" spans="1:5" s="364" customFormat="1" x14ac:dyDescent="0.2">
      <c r="A215" s="632"/>
      <c r="B215" s="634"/>
      <c r="C215" s="634"/>
      <c r="D215" s="635"/>
      <c r="E215" s="115"/>
    </row>
    <row r="216" spans="1:5" s="364" customFormat="1" x14ac:dyDescent="0.2">
      <c r="A216" s="632"/>
      <c r="B216" s="634"/>
      <c r="C216" s="634"/>
      <c r="D216" s="635"/>
      <c r="E216" s="115"/>
    </row>
    <row r="217" spans="1:5" s="364" customFormat="1" x14ac:dyDescent="0.2">
      <c r="A217" s="632"/>
      <c r="B217" s="634"/>
      <c r="C217" s="634"/>
      <c r="D217" s="635"/>
      <c r="E217" s="115"/>
    </row>
    <row r="218" spans="1:5" s="364" customFormat="1" x14ac:dyDescent="0.2">
      <c r="A218" s="632"/>
      <c r="B218" s="634"/>
      <c r="C218" s="634"/>
      <c r="D218" s="635"/>
      <c r="E218" s="115"/>
    </row>
    <row r="219" spans="1:5" s="364" customFormat="1" x14ac:dyDescent="0.2">
      <c r="A219" s="632"/>
      <c r="B219" s="634"/>
      <c r="C219" s="634"/>
      <c r="D219" s="635"/>
      <c r="E219" s="115"/>
    </row>
    <row r="220" spans="1:5" s="364" customFormat="1" x14ac:dyDescent="0.2">
      <c r="A220" s="632"/>
      <c r="B220" s="634"/>
      <c r="C220" s="634"/>
      <c r="D220" s="635"/>
      <c r="E220" s="115"/>
    </row>
    <row r="221" spans="1:5" s="364" customFormat="1" x14ac:dyDescent="0.2">
      <c r="A221" s="632"/>
      <c r="B221" s="634"/>
      <c r="C221" s="634"/>
      <c r="D221" s="635"/>
      <c r="E221" s="115"/>
    </row>
    <row r="222" spans="1:5" s="364" customFormat="1" x14ac:dyDescent="0.2">
      <c r="A222" s="632"/>
      <c r="B222" s="634"/>
      <c r="C222" s="634"/>
      <c r="D222" s="635"/>
      <c r="E222" s="115"/>
    </row>
    <row r="223" spans="1:5" s="364" customFormat="1" x14ac:dyDescent="0.2">
      <c r="A223" s="632"/>
      <c r="B223" s="634"/>
      <c r="C223" s="634"/>
      <c r="D223" s="635"/>
      <c r="E223" s="115"/>
    </row>
    <row r="224" spans="1:5" s="364" customFormat="1" x14ac:dyDescent="0.2">
      <c r="A224" s="632"/>
      <c r="B224" s="634"/>
      <c r="C224" s="634"/>
      <c r="D224" s="635"/>
      <c r="E224" s="115"/>
    </row>
    <row r="225" spans="1:5" s="364" customFormat="1" x14ac:dyDescent="0.2">
      <c r="A225" s="632"/>
      <c r="B225" s="634"/>
      <c r="C225" s="634"/>
      <c r="D225" s="635"/>
      <c r="E225" s="115"/>
    </row>
    <row r="226" spans="1:5" s="364" customFormat="1" x14ac:dyDescent="0.2">
      <c r="A226" s="632"/>
      <c r="B226" s="634"/>
      <c r="C226" s="634"/>
      <c r="D226" s="635"/>
      <c r="E226" s="115"/>
    </row>
    <row r="227" spans="1:5" s="364" customFormat="1" x14ac:dyDescent="0.2">
      <c r="A227" s="632"/>
      <c r="B227" s="634"/>
      <c r="C227" s="634"/>
      <c r="D227" s="635"/>
      <c r="E227" s="115"/>
    </row>
    <row r="228" spans="1:5" s="364" customFormat="1" x14ac:dyDescent="0.2">
      <c r="A228" s="632"/>
      <c r="B228" s="634"/>
      <c r="C228" s="634"/>
      <c r="D228" s="635"/>
      <c r="E228" s="115"/>
    </row>
  </sheetData>
  <mergeCells count="1">
    <mergeCell ref="B2:B6"/>
  </mergeCells>
  <dataValidations count="1">
    <dataValidation type="list" allowBlank="1" showInputMessage="1" showErrorMessage="1" sqref="C11:C228" xr:uid="{8C748D6F-124B-4962-9CDD-17CEA145780A}">
      <formula1>"D1,D2,D3,D4,D6,D7,PKSD,PKND, NER"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56"/>
  <sheetViews>
    <sheetView workbookViewId="0">
      <pane xSplit="6" ySplit="9" topLeftCell="G13" activePane="bottomRight" state="frozen"/>
      <selection pane="topRight" activeCell="G1" sqref="G1"/>
      <selection pane="bottomLeft" activeCell="A10" sqref="A10"/>
      <selection pane="bottomRight" activeCell="B14" sqref="B14:C14"/>
    </sheetView>
  </sheetViews>
  <sheetFormatPr defaultRowHeight="12.75" x14ac:dyDescent="0.2"/>
  <cols>
    <col min="1" max="1" width="9.140625" style="644"/>
    <col min="2" max="2" width="27.7109375" style="646" customWidth="1"/>
    <col min="3" max="3" width="46.42578125" style="645" bestFit="1" customWidth="1"/>
    <col min="4" max="4" width="48.140625" style="646" customWidth="1"/>
    <col min="5" max="5" width="46" style="641" customWidth="1"/>
    <col min="6" max="6" width="46" style="646" customWidth="1"/>
  </cols>
  <sheetData>
    <row r="1" spans="1:6" x14ac:dyDescent="0.2">
      <c r="B1" s="1039" t="s">
        <v>155</v>
      </c>
    </row>
    <row r="2" spans="1:6" x14ac:dyDescent="0.2">
      <c r="B2" s="1039"/>
    </row>
    <row r="3" spans="1:6" x14ac:dyDescent="0.2">
      <c r="B3" s="1039"/>
    </row>
    <row r="4" spans="1:6" x14ac:dyDescent="0.2">
      <c r="B4" s="1039"/>
    </row>
    <row r="5" spans="1:6" x14ac:dyDescent="0.2">
      <c r="B5" s="1039"/>
    </row>
    <row r="6" spans="1:6" x14ac:dyDescent="0.2">
      <c r="B6" s="1039"/>
    </row>
    <row r="9" spans="1:6" s="425" customFormat="1" ht="55.15" customHeight="1" x14ac:dyDescent="0.2">
      <c r="A9" s="647" t="s">
        <v>0</v>
      </c>
      <c r="B9" s="648" t="s">
        <v>119</v>
      </c>
      <c r="C9" s="649" t="s">
        <v>34</v>
      </c>
      <c r="D9" s="648" t="s">
        <v>120</v>
      </c>
      <c r="E9" s="642" t="s">
        <v>176</v>
      </c>
      <c r="F9" s="648" t="s">
        <v>141</v>
      </c>
    </row>
    <row r="10" spans="1:6" x14ac:dyDescent="0.2">
      <c r="A10" s="644">
        <v>44562</v>
      </c>
      <c r="B10" s="650" t="s">
        <v>361</v>
      </c>
      <c r="C10" s="645" t="s">
        <v>395</v>
      </c>
      <c r="D10" s="651"/>
      <c r="E10" s="643" t="s">
        <v>410</v>
      </c>
    </row>
    <row r="11" spans="1:6" x14ac:dyDescent="0.2">
      <c r="A11" s="644">
        <v>44562</v>
      </c>
      <c r="B11" s="650" t="s">
        <v>362</v>
      </c>
      <c r="C11" s="645" t="s">
        <v>396</v>
      </c>
      <c r="E11" s="661" t="s">
        <v>408</v>
      </c>
    </row>
    <row r="12" spans="1:6" ht="12" customHeight="1" x14ac:dyDescent="0.2">
      <c r="A12" s="644">
        <v>44562</v>
      </c>
      <c r="B12" s="650" t="s">
        <v>363</v>
      </c>
      <c r="C12" s="645" t="s">
        <v>397</v>
      </c>
      <c r="E12" s="643" t="s">
        <v>409</v>
      </c>
    </row>
    <row r="13" spans="1:6" ht="13.5" customHeight="1" x14ac:dyDescent="0.2">
      <c r="B13" s="650" t="s">
        <v>364</v>
      </c>
      <c r="C13" s="645" t="s">
        <v>437</v>
      </c>
      <c r="D13" s="650" t="s">
        <v>411</v>
      </c>
      <c r="E13" s="643" t="s">
        <v>446</v>
      </c>
    </row>
    <row r="14" spans="1:6" x14ac:dyDescent="0.2">
      <c r="B14" s="650" t="s">
        <v>365</v>
      </c>
      <c r="C14" s="652" t="s">
        <v>412</v>
      </c>
      <c r="D14" s="650" t="s">
        <v>411</v>
      </c>
      <c r="E14" s="643" t="s">
        <v>447</v>
      </c>
    </row>
    <row r="15" spans="1:6" x14ac:dyDescent="0.2">
      <c r="B15" s="650" t="s">
        <v>366</v>
      </c>
      <c r="C15" s="651" t="s">
        <v>414</v>
      </c>
      <c r="D15" s="650"/>
      <c r="E15" s="643" t="s">
        <v>416</v>
      </c>
    </row>
    <row r="16" spans="1:6" x14ac:dyDescent="0.2">
      <c r="B16" s="650" t="s">
        <v>367</v>
      </c>
      <c r="C16" s="652" t="s">
        <v>417</v>
      </c>
      <c r="D16" s="650"/>
      <c r="E16" s="643" t="s">
        <v>425</v>
      </c>
    </row>
    <row r="17" spans="1:6" x14ac:dyDescent="0.2">
      <c r="B17" s="650" t="s">
        <v>368</v>
      </c>
      <c r="C17" s="652" t="s">
        <v>419</v>
      </c>
      <c r="D17" s="650" t="s">
        <v>420</v>
      </c>
      <c r="E17" s="643" t="s">
        <v>747</v>
      </c>
    </row>
    <row r="18" spans="1:6" x14ac:dyDescent="0.2">
      <c r="B18" s="650" t="s">
        <v>369</v>
      </c>
      <c r="C18" s="651" t="s">
        <v>424</v>
      </c>
      <c r="D18" s="650"/>
      <c r="E18" s="643" t="s">
        <v>445</v>
      </c>
    </row>
    <row r="19" spans="1:6" x14ac:dyDescent="0.2">
      <c r="B19" s="650" t="s">
        <v>370</v>
      </c>
      <c r="C19" s="651" t="s">
        <v>429</v>
      </c>
      <c r="D19" s="650"/>
      <c r="E19" s="643" t="s">
        <v>435</v>
      </c>
    </row>
    <row r="20" spans="1:6" s="364" customFormat="1" x14ac:dyDescent="0.2">
      <c r="A20" s="644"/>
      <c r="B20" s="650" t="s">
        <v>371</v>
      </c>
      <c r="C20" s="651" t="s">
        <v>743</v>
      </c>
      <c r="D20" s="650" t="s">
        <v>411</v>
      </c>
      <c r="E20" s="643" t="s">
        <v>448</v>
      </c>
      <c r="F20" s="646"/>
    </row>
    <row r="21" spans="1:6" s="364" customFormat="1" x14ac:dyDescent="0.2">
      <c r="A21" s="644"/>
      <c r="B21" s="650" t="s">
        <v>372</v>
      </c>
      <c r="C21" s="651" t="s">
        <v>443</v>
      </c>
      <c r="D21" s="650" t="s">
        <v>444</v>
      </c>
      <c r="E21" s="643" t="s">
        <v>449</v>
      </c>
      <c r="F21" s="646"/>
    </row>
    <row r="22" spans="1:6" s="364" customFormat="1" x14ac:dyDescent="0.2">
      <c r="A22" s="644"/>
      <c r="B22" s="650" t="s">
        <v>373</v>
      </c>
      <c r="C22" s="651" t="s">
        <v>663</v>
      </c>
      <c r="D22" s="650" t="s">
        <v>800</v>
      </c>
      <c r="E22" s="643" t="s">
        <v>745</v>
      </c>
      <c r="F22" s="646"/>
    </row>
    <row r="23" spans="1:6" s="364" customFormat="1" x14ac:dyDescent="0.2">
      <c r="A23" s="644"/>
      <c r="B23" s="650" t="s">
        <v>374</v>
      </c>
      <c r="C23" s="651" t="s">
        <v>742</v>
      </c>
      <c r="D23" s="650" t="s">
        <v>744</v>
      </c>
      <c r="E23" s="643" t="s">
        <v>746</v>
      </c>
      <c r="F23" s="646"/>
    </row>
    <row r="24" spans="1:6" s="364" customFormat="1" x14ac:dyDescent="0.2">
      <c r="A24" s="644"/>
      <c r="B24" s="650" t="s">
        <v>375</v>
      </c>
      <c r="C24" s="651"/>
      <c r="D24" s="646"/>
      <c r="E24" s="643" t="s">
        <v>177</v>
      </c>
      <c r="F24" s="646"/>
    </row>
    <row r="25" spans="1:6" s="364" customFormat="1" x14ac:dyDescent="0.2">
      <c r="A25" s="644"/>
      <c r="B25" s="650" t="s">
        <v>376</v>
      </c>
      <c r="C25" s="651"/>
      <c r="D25" s="646"/>
      <c r="E25" s="643" t="s">
        <v>177</v>
      </c>
      <c r="F25" s="646"/>
    </row>
    <row r="26" spans="1:6" s="364" customFormat="1" x14ac:dyDescent="0.2">
      <c r="A26" s="644"/>
      <c r="B26" s="650" t="s">
        <v>377</v>
      </c>
      <c r="C26" s="651"/>
      <c r="D26" s="646"/>
      <c r="E26" s="643" t="s">
        <v>177</v>
      </c>
      <c r="F26" s="646"/>
    </row>
    <row r="27" spans="1:6" s="364" customFormat="1" x14ac:dyDescent="0.2">
      <c r="A27" s="644"/>
      <c r="B27" s="650"/>
      <c r="C27" s="645"/>
      <c r="D27" s="646"/>
      <c r="E27" s="641"/>
      <c r="F27" s="646"/>
    </row>
    <row r="28" spans="1:6" x14ac:dyDescent="0.2">
      <c r="D28" s="653"/>
    </row>
    <row r="29" spans="1:6" x14ac:dyDescent="0.2">
      <c r="B29" s="650" t="s">
        <v>398</v>
      </c>
      <c r="C29" s="645" t="s">
        <v>413</v>
      </c>
      <c r="D29" s="650"/>
      <c r="E29" s="643" t="s">
        <v>400</v>
      </c>
    </row>
    <row r="30" spans="1:6" ht="13.15" customHeight="1" x14ac:dyDescent="0.2">
      <c r="B30" s="650" t="s">
        <v>399</v>
      </c>
      <c r="C30" s="645" t="s">
        <v>415</v>
      </c>
      <c r="D30" s="650"/>
      <c r="E30" s="643" t="s">
        <v>401</v>
      </c>
    </row>
    <row r="31" spans="1:6" ht="13.15" customHeight="1" x14ac:dyDescent="0.2">
      <c r="B31" s="650" t="s">
        <v>402</v>
      </c>
      <c r="C31" s="651" t="s">
        <v>403</v>
      </c>
      <c r="D31" s="650"/>
      <c r="E31" s="643" t="s">
        <v>407</v>
      </c>
    </row>
    <row r="32" spans="1:6" x14ac:dyDescent="0.2">
      <c r="B32" s="650" t="s">
        <v>404</v>
      </c>
      <c r="C32" s="651" t="s">
        <v>405</v>
      </c>
      <c r="D32" s="650"/>
      <c r="E32" s="643" t="s">
        <v>406</v>
      </c>
    </row>
    <row r="33" spans="1:6" x14ac:dyDescent="0.2">
      <c r="B33" s="650" t="s">
        <v>569</v>
      </c>
      <c r="C33" s="651" t="s">
        <v>568</v>
      </c>
      <c r="D33" s="650" t="s">
        <v>748</v>
      </c>
      <c r="E33" s="643" t="s">
        <v>177</v>
      </c>
    </row>
    <row r="34" spans="1:6" s="364" customFormat="1" x14ac:dyDescent="0.2">
      <c r="A34" s="644"/>
      <c r="B34" s="650" t="s">
        <v>696</v>
      </c>
      <c r="C34" s="651" t="s">
        <v>697</v>
      </c>
      <c r="D34" s="650" t="s">
        <v>698</v>
      </c>
      <c r="E34" s="643" t="s">
        <v>749</v>
      </c>
      <c r="F34" s="646"/>
    </row>
    <row r="35" spans="1:6" x14ac:dyDescent="0.2">
      <c r="B35" s="650" t="s">
        <v>802</v>
      </c>
      <c r="C35" s="651" t="s">
        <v>803</v>
      </c>
      <c r="D35" s="650"/>
      <c r="E35" s="643" t="s">
        <v>177</v>
      </c>
    </row>
    <row r="36" spans="1:6" x14ac:dyDescent="0.2">
      <c r="B36" s="650" t="s">
        <v>805</v>
      </c>
      <c r="C36" s="651" t="s">
        <v>807</v>
      </c>
      <c r="E36" s="643" t="s">
        <v>177</v>
      </c>
    </row>
    <row r="37" spans="1:6" x14ac:dyDescent="0.2">
      <c r="B37" s="650" t="s">
        <v>129</v>
      </c>
      <c r="C37" s="651"/>
      <c r="E37" s="643" t="s">
        <v>177</v>
      </c>
    </row>
    <row r="38" spans="1:6" x14ac:dyDescent="0.2">
      <c r="B38" s="650" t="s">
        <v>129</v>
      </c>
      <c r="C38" s="651"/>
      <c r="E38" s="643" t="s">
        <v>177</v>
      </c>
    </row>
    <row r="39" spans="1:6" s="364" customFormat="1" x14ac:dyDescent="0.2">
      <c r="A39" s="644"/>
      <c r="B39" s="650" t="s">
        <v>129</v>
      </c>
      <c r="C39" s="645"/>
      <c r="D39" s="646"/>
      <c r="E39" s="643" t="s">
        <v>177</v>
      </c>
      <c r="F39" s="646"/>
    </row>
    <row r="40" spans="1:6" s="364" customFormat="1" x14ac:dyDescent="0.2">
      <c r="A40" s="644"/>
      <c r="B40" s="650"/>
      <c r="C40" s="645"/>
      <c r="D40" s="646"/>
      <c r="E40" s="643"/>
      <c r="F40" s="646"/>
    </row>
    <row r="41" spans="1:6" s="364" customFormat="1" x14ac:dyDescent="0.2">
      <c r="A41" s="644"/>
      <c r="B41" s="650"/>
      <c r="C41" s="645"/>
      <c r="D41" s="646"/>
      <c r="E41" s="643"/>
      <c r="F41" s="646"/>
    </row>
    <row r="43" spans="1:6" x14ac:dyDescent="0.2">
      <c r="B43" s="650" t="s">
        <v>378</v>
      </c>
      <c r="C43" s="651" t="s">
        <v>457</v>
      </c>
      <c r="D43" s="650" t="s">
        <v>567</v>
      </c>
      <c r="E43" s="643" t="s">
        <v>177</v>
      </c>
    </row>
    <row r="44" spans="1:6" x14ac:dyDescent="0.2">
      <c r="B44" s="650" t="s">
        <v>379</v>
      </c>
      <c r="C44" s="645" t="s">
        <v>458</v>
      </c>
      <c r="D44" s="646" t="s">
        <v>459</v>
      </c>
      <c r="E44" s="643" t="s">
        <v>177</v>
      </c>
    </row>
    <row r="45" spans="1:6" x14ac:dyDescent="0.2">
      <c r="B45" s="650" t="s">
        <v>380</v>
      </c>
      <c r="E45" s="643" t="s">
        <v>177</v>
      </c>
    </row>
    <row r="46" spans="1:6" x14ac:dyDescent="0.2">
      <c r="B46" s="650" t="s">
        <v>381</v>
      </c>
      <c r="E46" s="643" t="s">
        <v>177</v>
      </c>
    </row>
    <row r="47" spans="1:6" x14ac:dyDescent="0.2">
      <c r="B47" s="650" t="s">
        <v>382</v>
      </c>
      <c r="C47" s="651"/>
      <c r="D47" s="650"/>
      <c r="E47" s="643" t="s">
        <v>177</v>
      </c>
    </row>
    <row r="48" spans="1:6" x14ac:dyDescent="0.2">
      <c r="B48" s="650" t="s">
        <v>383</v>
      </c>
      <c r="C48" s="651"/>
      <c r="E48" s="643" t="s">
        <v>177</v>
      </c>
    </row>
    <row r="49" spans="1:6" x14ac:dyDescent="0.2">
      <c r="B49" s="650" t="s">
        <v>384</v>
      </c>
      <c r="E49" s="643" t="s">
        <v>177</v>
      </c>
    </row>
    <row r="50" spans="1:6" x14ac:dyDescent="0.2">
      <c r="B50" s="650" t="s">
        <v>385</v>
      </c>
      <c r="E50" s="643" t="s">
        <v>177</v>
      </c>
    </row>
    <row r="51" spans="1:6" x14ac:dyDescent="0.2">
      <c r="B51" s="650" t="s">
        <v>386</v>
      </c>
      <c r="E51" s="643" t="s">
        <v>177</v>
      </c>
    </row>
    <row r="52" spans="1:6" x14ac:dyDescent="0.2">
      <c r="B52" s="650" t="s">
        <v>387</v>
      </c>
      <c r="E52" s="643" t="s">
        <v>177</v>
      </c>
    </row>
    <row r="53" spans="1:6" s="364" customFormat="1" x14ac:dyDescent="0.2">
      <c r="A53" s="644"/>
      <c r="B53" s="650"/>
      <c r="C53" s="645"/>
      <c r="D53" s="646"/>
      <c r="E53" s="643"/>
      <c r="F53" s="646"/>
    </row>
    <row r="55" spans="1:6" x14ac:dyDescent="0.2">
      <c r="B55" s="646" t="s">
        <v>388</v>
      </c>
      <c r="C55" s="645" t="s">
        <v>422</v>
      </c>
      <c r="D55" s="662" t="s">
        <v>423</v>
      </c>
      <c r="E55" s="661" t="s">
        <v>436</v>
      </c>
    </row>
    <row r="56" spans="1:6" x14ac:dyDescent="0.2">
      <c r="B56" s="650"/>
      <c r="C56" s="651"/>
      <c r="D56" s="650"/>
      <c r="F56" s="650"/>
    </row>
  </sheetData>
  <mergeCells count="1">
    <mergeCell ref="B1:B6"/>
  </mergeCells>
  <phoneticPr fontId="81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F83"/>
  <sheetViews>
    <sheetView topLeftCell="A10" workbookViewId="0">
      <selection activeCell="G32" sqref="G32"/>
    </sheetView>
  </sheetViews>
  <sheetFormatPr defaultRowHeight="12.75" x14ac:dyDescent="0.2"/>
  <cols>
    <col min="1" max="1" width="10.140625" bestFit="1" customWidth="1"/>
    <col min="2" max="2" width="15.140625" customWidth="1"/>
    <col min="3" max="3" width="14.7109375" customWidth="1"/>
    <col min="4" max="4" width="26.85546875" style="364" bestFit="1" customWidth="1"/>
    <col min="5" max="5" width="15.85546875" bestFit="1" customWidth="1"/>
    <col min="6" max="6" width="16.7109375" bestFit="1" customWidth="1"/>
  </cols>
  <sheetData>
    <row r="1" spans="1:6" ht="13.5" thickBot="1" x14ac:dyDescent="0.25"/>
    <row r="2" spans="1:6" ht="13.5" customHeight="1" thickTop="1" x14ac:dyDescent="0.2">
      <c r="A2" s="1040" t="s">
        <v>147</v>
      </c>
      <c r="B2" s="1041"/>
      <c r="C2" s="1041"/>
      <c r="D2" s="1041"/>
      <c r="E2" s="1041"/>
      <c r="F2" s="1042"/>
    </row>
    <row r="3" spans="1:6" ht="12.75" customHeight="1" x14ac:dyDescent="0.2">
      <c r="A3" s="1043"/>
      <c r="B3" s="1044"/>
      <c r="C3" s="1044"/>
      <c r="D3" s="1044"/>
      <c r="E3" s="1044"/>
      <c r="F3" s="1045"/>
    </row>
    <row r="4" spans="1:6" ht="12.75" customHeight="1" x14ac:dyDescent="0.2">
      <c r="A4" s="1043"/>
      <c r="B4" s="1044"/>
      <c r="C4" s="1044"/>
      <c r="D4" s="1044"/>
      <c r="E4" s="1044"/>
      <c r="F4" s="1045"/>
    </row>
    <row r="5" spans="1:6" ht="12.75" customHeight="1" x14ac:dyDescent="0.2">
      <c r="A5" s="1043"/>
      <c r="B5" s="1044"/>
      <c r="C5" s="1044"/>
      <c r="D5" s="1044"/>
      <c r="E5" s="1044"/>
      <c r="F5" s="1045"/>
    </row>
    <row r="6" spans="1:6" ht="12.75" customHeight="1" x14ac:dyDescent="0.2">
      <c r="A6" s="1043"/>
      <c r="B6" s="1044"/>
      <c r="C6" s="1044"/>
      <c r="D6" s="1044"/>
      <c r="E6" s="1044"/>
      <c r="F6" s="1045"/>
    </row>
    <row r="7" spans="1:6" ht="12.75" customHeight="1" x14ac:dyDescent="0.2">
      <c r="A7" s="1043"/>
      <c r="B7" s="1044"/>
      <c r="C7" s="1044"/>
      <c r="D7" s="1044"/>
      <c r="E7" s="1044"/>
      <c r="F7" s="1045"/>
    </row>
    <row r="8" spans="1:6" ht="13.5" customHeight="1" thickBot="1" x14ac:dyDescent="0.25">
      <c r="A8" s="1046"/>
      <c r="B8" s="1047"/>
      <c r="C8" s="1047"/>
      <c r="D8" s="1047"/>
      <c r="E8" s="1047"/>
      <c r="F8" s="1048"/>
    </row>
    <row r="9" spans="1:6" ht="13.5" thickTop="1" x14ac:dyDescent="0.2"/>
    <row r="11" spans="1:6" x14ac:dyDescent="0.2">
      <c r="A11" s="390" t="s">
        <v>0</v>
      </c>
      <c r="B11" s="390" t="s">
        <v>146</v>
      </c>
      <c r="C11" s="390" t="s">
        <v>145</v>
      </c>
      <c r="D11" s="390" t="s">
        <v>179</v>
      </c>
      <c r="E11" s="390" t="s">
        <v>178</v>
      </c>
      <c r="F11" s="390" t="s">
        <v>144</v>
      </c>
    </row>
    <row r="12" spans="1:6" s="364" customFormat="1" x14ac:dyDescent="0.2">
      <c r="A12" s="324">
        <v>44748</v>
      </c>
      <c r="B12" s="685" t="s">
        <v>558</v>
      </c>
      <c r="C12" s="685" t="s">
        <v>605</v>
      </c>
      <c r="D12" s="685" t="s">
        <v>615</v>
      </c>
      <c r="E12" s="685" t="s">
        <v>560</v>
      </c>
      <c r="F12" s="685" t="s">
        <v>616</v>
      </c>
    </row>
    <row r="13" spans="1:6" s="364" customFormat="1" x14ac:dyDescent="0.2">
      <c r="A13" s="324">
        <v>44761</v>
      </c>
      <c r="B13" s="250" t="s">
        <v>558</v>
      </c>
      <c r="C13" s="250" t="s">
        <v>559</v>
      </c>
      <c r="D13" s="250"/>
      <c r="E13" s="250" t="s">
        <v>560</v>
      </c>
      <c r="F13" s="685" t="s">
        <v>608</v>
      </c>
    </row>
    <row r="14" spans="1:6" x14ac:dyDescent="0.2">
      <c r="A14" s="324">
        <v>44761</v>
      </c>
      <c r="B14" s="250" t="s">
        <v>558</v>
      </c>
      <c r="C14" s="250" t="s">
        <v>559</v>
      </c>
      <c r="D14" s="250"/>
      <c r="E14" s="250" t="s">
        <v>561</v>
      </c>
      <c r="F14" s="685" t="s">
        <v>608</v>
      </c>
    </row>
    <row r="15" spans="1:6" x14ac:dyDescent="0.2">
      <c r="A15" s="324">
        <v>44770</v>
      </c>
      <c r="B15" s="250" t="s">
        <v>558</v>
      </c>
      <c r="C15" s="250" t="s">
        <v>605</v>
      </c>
      <c r="D15" s="250" t="s">
        <v>662</v>
      </c>
      <c r="E15" s="250" t="s">
        <v>560</v>
      </c>
      <c r="F15" s="250" t="s">
        <v>614</v>
      </c>
    </row>
    <row r="16" spans="1:6" x14ac:dyDescent="0.2">
      <c r="A16" s="324">
        <v>44771</v>
      </c>
      <c r="B16" s="685" t="s">
        <v>604</v>
      </c>
      <c r="C16" s="685" t="s">
        <v>605</v>
      </c>
      <c r="D16" s="685" t="s">
        <v>613</v>
      </c>
      <c r="E16" s="685" t="s">
        <v>560</v>
      </c>
      <c r="F16" s="685" t="s">
        <v>614</v>
      </c>
    </row>
    <row r="17" spans="1:6" x14ac:dyDescent="0.2">
      <c r="A17" s="324">
        <v>44772</v>
      </c>
      <c r="B17" s="250" t="s">
        <v>558</v>
      </c>
      <c r="C17" s="250" t="s">
        <v>605</v>
      </c>
      <c r="D17" s="685" t="s">
        <v>612</v>
      </c>
      <c r="E17" s="685" t="s">
        <v>560</v>
      </c>
      <c r="F17" s="685" t="s">
        <v>610</v>
      </c>
    </row>
    <row r="18" spans="1:6" x14ac:dyDescent="0.2">
      <c r="A18" s="324">
        <v>44772</v>
      </c>
      <c r="B18" s="685" t="s">
        <v>558</v>
      </c>
      <c r="C18" s="685" t="s">
        <v>605</v>
      </c>
      <c r="D18" s="685" t="s">
        <v>611</v>
      </c>
      <c r="E18" s="685" t="s">
        <v>560</v>
      </c>
      <c r="F18" s="685" t="s">
        <v>610</v>
      </c>
    </row>
    <row r="19" spans="1:6" x14ac:dyDescent="0.2">
      <c r="A19" s="324">
        <v>44775</v>
      </c>
      <c r="B19" s="685" t="s">
        <v>558</v>
      </c>
      <c r="C19" s="685" t="s">
        <v>605</v>
      </c>
      <c r="D19" s="685" t="s">
        <v>609</v>
      </c>
      <c r="E19" s="685" t="s">
        <v>560</v>
      </c>
      <c r="F19" s="685" t="s">
        <v>610</v>
      </c>
    </row>
    <row r="20" spans="1:6" x14ac:dyDescent="0.2">
      <c r="A20" s="324">
        <v>44775</v>
      </c>
      <c r="B20" s="250" t="s">
        <v>604</v>
      </c>
      <c r="C20" s="250" t="s">
        <v>605</v>
      </c>
      <c r="D20" s="685" t="s">
        <v>606</v>
      </c>
      <c r="E20" s="685" t="s">
        <v>560</v>
      </c>
      <c r="F20" s="685" t="s">
        <v>607</v>
      </c>
    </row>
    <row r="21" spans="1:6" x14ac:dyDescent="0.2">
      <c r="A21" s="324">
        <v>44776</v>
      </c>
      <c r="B21" s="250" t="s">
        <v>604</v>
      </c>
      <c r="C21" s="250" t="s">
        <v>605</v>
      </c>
      <c r="D21" s="250" t="s">
        <v>623</v>
      </c>
      <c r="E21" s="250" t="s">
        <v>560</v>
      </c>
      <c r="F21" s="250" t="s">
        <v>622</v>
      </c>
    </row>
    <row r="22" spans="1:6" x14ac:dyDescent="0.2">
      <c r="A22" s="324">
        <v>44777</v>
      </c>
      <c r="B22" s="250" t="s">
        <v>604</v>
      </c>
      <c r="C22" s="250" t="s">
        <v>605</v>
      </c>
      <c r="D22" s="250" t="s">
        <v>659</v>
      </c>
      <c r="E22" s="250" t="s">
        <v>560</v>
      </c>
      <c r="F22" s="250" t="s">
        <v>616</v>
      </c>
    </row>
    <row r="23" spans="1:6" x14ac:dyDescent="0.2">
      <c r="A23" s="324">
        <v>44786</v>
      </c>
      <c r="B23" s="250" t="s">
        <v>604</v>
      </c>
      <c r="C23" s="250" t="s">
        <v>605</v>
      </c>
      <c r="D23" s="250" t="s">
        <v>660</v>
      </c>
      <c r="E23" s="250" t="s">
        <v>560</v>
      </c>
      <c r="F23" s="250" t="s">
        <v>616</v>
      </c>
    </row>
    <row r="24" spans="1:6" x14ac:dyDescent="0.2">
      <c r="A24" s="324">
        <v>44791</v>
      </c>
      <c r="B24" s="250" t="s">
        <v>558</v>
      </c>
      <c r="C24" s="250" t="s">
        <v>605</v>
      </c>
      <c r="D24" s="250" t="s">
        <v>661</v>
      </c>
      <c r="E24" s="250" t="s">
        <v>560</v>
      </c>
      <c r="F24" s="250" t="s">
        <v>616</v>
      </c>
    </row>
    <row r="25" spans="1:6" x14ac:dyDescent="0.2">
      <c r="A25" s="324">
        <v>44793</v>
      </c>
      <c r="B25" s="250" t="s">
        <v>558</v>
      </c>
      <c r="C25" s="250" t="s">
        <v>605</v>
      </c>
      <c r="D25" s="250" t="s">
        <v>657</v>
      </c>
      <c r="E25" s="250" t="s">
        <v>560</v>
      </c>
      <c r="F25" s="250" t="s">
        <v>614</v>
      </c>
    </row>
    <row r="26" spans="1:6" x14ac:dyDescent="0.2">
      <c r="A26" s="324">
        <v>44794</v>
      </c>
      <c r="B26" s="250" t="s">
        <v>558</v>
      </c>
      <c r="C26" s="250" t="s">
        <v>605</v>
      </c>
      <c r="D26" s="250" t="s">
        <v>658</v>
      </c>
      <c r="E26" s="250" t="s">
        <v>560</v>
      </c>
      <c r="F26" s="250" t="s">
        <v>616</v>
      </c>
    </row>
    <row r="27" spans="1:6" x14ac:dyDescent="0.2">
      <c r="A27" s="324">
        <v>44803</v>
      </c>
      <c r="B27" s="250" t="s">
        <v>558</v>
      </c>
      <c r="C27" s="250" t="s">
        <v>605</v>
      </c>
      <c r="D27" s="250" t="s">
        <v>664</v>
      </c>
      <c r="E27" s="250" t="s">
        <v>560</v>
      </c>
      <c r="F27" s="250" t="s">
        <v>607</v>
      </c>
    </row>
    <row r="28" spans="1:6" x14ac:dyDescent="0.2">
      <c r="A28" s="324">
        <v>44822</v>
      </c>
      <c r="B28" s="250" t="s">
        <v>558</v>
      </c>
      <c r="C28" s="250" t="s">
        <v>605</v>
      </c>
      <c r="D28" s="250" t="s">
        <v>725</v>
      </c>
      <c r="E28" s="250" t="s">
        <v>560</v>
      </c>
      <c r="F28" s="250" t="s">
        <v>607</v>
      </c>
    </row>
    <row r="29" spans="1:6" x14ac:dyDescent="0.2">
      <c r="A29" s="324"/>
      <c r="B29" s="250"/>
      <c r="C29" s="250"/>
      <c r="D29" s="250"/>
      <c r="E29" s="250"/>
      <c r="F29" s="250"/>
    </row>
    <row r="30" spans="1:6" x14ac:dyDescent="0.2">
      <c r="A30" s="324"/>
      <c r="B30" s="250"/>
      <c r="C30" s="250"/>
      <c r="D30" s="250"/>
      <c r="E30" s="250"/>
      <c r="F30" s="250"/>
    </row>
    <row r="31" spans="1:6" x14ac:dyDescent="0.2">
      <c r="A31" s="324"/>
      <c r="B31" s="250"/>
      <c r="C31" s="250"/>
      <c r="D31" s="250"/>
      <c r="E31" s="250"/>
      <c r="F31" s="250"/>
    </row>
    <row r="32" spans="1:6" x14ac:dyDescent="0.2">
      <c r="A32" s="324"/>
      <c r="B32" s="250"/>
      <c r="C32" s="250"/>
      <c r="D32" s="250"/>
      <c r="E32" s="250"/>
      <c r="F32" s="250"/>
    </row>
    <row r="33" spans="1:6" x14ac:dyDescent="0.2">
      <c r="A33" s="324"/>
      <c r="B33" s="250"/>
      <c r="C33" s="250"/>
      <c r="D33" s="250"/>
      <c r="E33" s="250"/>
      <c r="F33" s="250"/>
    </row>
    <row r="34" spans="1:6" x14ac:dyDescent="0.2">
      <c r="A34" s="324"/>
      <c r="B34" s="250"/>
      <c r="C34" s="250"/>
      <c r="D34" s="250"/>
      <c r="E34" s="250"/>
      <c r="F34" s="250"/>
    </row>
    <row r="35" spans="1:6" x14ac:dyDescent="0.2">
      <c r="A35" s="324"/>
      <c r="B35" s="250"/>
      <c r="C35" s="250"/>
      <c r="D35" s="250"/>
      <c r="E35" s="250"/>
      <c r="F35" s="250"/>
    </row>
    <row r="36" spans="1:6" x14ac:dyDescent="0.2">
      <c r="A36" s="324"/>
      <c r="B36" s="250"/>
      <c r="C36" s="250"/>
      <c r="D36" s="250"/>
      <c r="E36" s="250"/>
      <c r="F36" s="250"/>
    </row>
    <row r="37" spans="1:6" x14ac:dyDescent="0.2">
      <c r="A37" s="324"/>
      <c r="B37" s="250"/>
      <c r="C37" s="250"/>
      <c r="D37" s="250"/>
      <c r="E37" s="250"/>
      <c r="F37" s="250"/>
    </row>
    <row r="38" spans="1:6" x14ac:dyDescent="0.2">
      <c r="A38" s="324"/>
      <c r="B38" s="250"/>
      <c r="C38" s="250"/>
      <c r="D38" s="250"/>
      <c r="E38" s="250"/>
      <c r="F38" s="250"/>
    </row>
    <row r="39" spans="1:6" x14ac:dyDescent="0.2">
      <c r="A39" s="324"/>
      <c r="B39" s="250"/>
      <c r="C39" s="250"/>
      <c r="D39" s="250"/>
      <c r="E39" s="250"/>
      <c r="F39" s="250"/>
    </row>
    <row r="40" spans="1:6" x14ac:dyDescent="0.2">
      <c r="A40" s="324"/>
      <c r="B40" s="250"/>
      <c r="C40" s="250"/>
      <c r="D40" s="250"/>
      <c r="E40" s="250"/>
      <c r="F40" s="250"/>
    </row>
    <row r="41" spans="1:6" x14ac:dyDescent="0.2">
      <c r="A41" s="324"/>
      <c r="B41" s="250"/>
      <c r="C41" s="250"/>
      <c r="D41" s="250"/>
      <c r="E41" s="250"/>
      <c r="F41" s="250"/>
    </row>
    <row r="42" spans="1:6" x14ac:dyDescent="0.2">
      <c r="A42" s="324"/>
      <c r="B42" s="250"/>
      <c r="C42" s="250"/>
      <c r="D42" s="250"/>
      <c r="E42" s="250"/>
      <c r="F42" s="250"/>
    </row>
    <row r="43" spans="1:6" x14ac:dyDescent="0.2">
      <c r="A43" s="324"/>
      <c r="B43" s="250"/>
      <c r="C43" s="250"/>
      <c r="D43" s="250"/>
      <c r="E43" s="250"/>
      <c r="F43" s="250"/>
    </row>
    <row r="44" spans="1:6" x14ac:dyDescent="0.2">
      <c r="A44" s="324"/>
      <c r="B44" s="250"/>
      <c r="C44" s="250"/>
      <c r="D44" s="250"/>
      <c r="E44" s="250"/>
      <c r="F44" s="250"/>
    </row>
    <row r="45" spans="1:6" x14ac:dyDescent="0.2">
      <c r="A45" s="324"/>
      <c r="B45" s="250"/>
      <c r="C45" s="250"/>
      <c r="D45" s="250"/>
      <c r="E45" s="250"/>
      <c r="F45" s="250"/>
    </row>
    <row r="46" spans="1:6" x14ac:dyDescent="0.2">
      <c r="A46" s="324"/>
      <c r="B46" s="250"/>
      <c r="C46" s="250"/>
      <c r="D46" s="250"/>
      <c r="E46" s="250"/>
      <c r="F46" s="250"/>
    </row>
    <row r="47" spans="1:6" x14ac:dyDescent="0.2">
      <c r="A47" s="324"/>
      <c r="B47" s="250"/>
      <c r="C47" s="250"/>
      <c r="D47" s="250"/>
      <c r="E47" s="250"/>
      <c r="F47" s="250"/>
    </row>
    <row r="48" spans="1:6" x14ac:dyDescent="0.2">
      <c r="A48" s="324"/>
      <c r="B48" s="250"/>
      <c r="C48" s="250"/>
      <c r="D48" s="250"/>
      <c r="E48" s="250"/>
      <c r="F48" s="250"/>
    </row>
    <row r="49" spans="1:6" x14ac:dyDescent="0.2">
      <c r="A49" s="324"/>
      <c r="B49" s="250"/>
      <c r="C49" s="250"/>
      <c r="D49" s="250"/>
      <c r="E49" s="250"/>
      <c r="F49" s="250"/>
    </row>
    <row r="50" spans="1:6" x14ac:dyDescent="0.2">
      <c r="A50" s="324"/>
      <c r="B50" s="250"/>
      <c r="C50" s="250"/>
      <c r="D50" s="250"/>
      <c r="E50" s="250"/>
      <c r="F50" s="250"/>
    </row>
    <row r="51" spans="1:6" x14ac:dyDescent="0.2">
      <c r="A51" s="324"/>
      <c r="B51" s="250"/>
      <c r="C51" s="250"/>
      <c r="D51" s="250"/>
      <c r="E51" s="250"/>
      <c r="F51" s="250"/>
    </row>
    <row r="52" spans="1:6" x14ac:dyDescent="0.2">
      <c r="A52" s="324"/>
      <c r="B52" s="250"/>
      <c r="C52" s="250"/>
      <c r="D52" s="250"/>
      <c r="E52" s="250"/>
      <c r="F52" s="250"/>
    </row>
    <row r="53" spans="1:6" x14ac:dyDescent="0.2">
      <c r="A53" s="324"/>
      <c r="B53" s="250"/>
      <c r="C53" s="250"/>
      <c r="D53" s="250"/>
      <c r="E53" s="250"/>
      <c r="F53" s="250"/>
    </row>
    <row r="54" spans="1:6" x14ac:dyDescent="0.2">
      <c r="A54" s="324"/>
      <c r="B54" s="250"/>
      <c r="C54" s="250"/>
      <c r="D54" s="250"/>
      <c r="E54" s="250"/>
      <c r="F54" s="250"/>
    </row>
    <row r="55" spans="1:6" x14ac:dyDescent="0.2">
      <c r="A55" s="324"/>
      <c r="B55" s="250"/>
      <c r="C55" s="250"/>
      <c r="D55" s="250"/>
      <c r="E55" s="250"/>
      <c r="F55" s="250"/>
    </row>
    <row r="56" spans="1:6" x14ac:dyDescent="0.2">
      <c r="A56" s="324"/>
      <c r="B56" s="250"/>
      <c r="C56" s="250"/>
      <c r="D56" s="250"/>
      <c r="E56" s="250"/>
      <c r="F56" s="250"/>
    </row>
    <row r="57" spans="1:6" x14ac:dyDescent="0.2">
      <c r="A57" s="324"/>
      <c r="B57" s="250"/>
      <c r="C57" s="250"/>
      <c r="D57" s="250"/>
      <c r="E57" s="250"/>
      <c r="F57" s="250"/>
    </row>
    <row r="58" spans="1:6" x14ac:dyDescent="0.2">
      <c r="A58" s="324"/>
      <c r="B58" s="250"/>
      <c r="C58" s="250"/>
      <c r="D58" s="250"/>
      <c r="E58" s="250"/>
      <c r="F58" s="250"/>
    </row>
    <row r="59" spans="1:6" x14ac:dyDescent="0.2">
      <c r="A59" s="324"/>
      <c r="B59" s="250"/>
      <c r="C59" s="250"/>
      <c r="D59" s="250"/>
      <c r="E59" s="250"/>
      <c r="F59" s="250"/>
    </row>
    <row r="60" spans="1:6" x14ac:dyDescent="0.2">
      <c r="A60" s="324"/>
      <c r="B60" s="250"/>
      <c r="C60" s="250"/>
      <c r="D60" s="250"/>
      <c r="E60" s="250"/>
      <c r="F60" s="250"/>
    </row>
    <row r="61" spans="1:6" x14ac:dyDescent="0.2">
      <c r="A61" s="324"/>
      <c r="B61" s="250"/>
      <c r="C61" s="250"/>
      <c r="D61" s="250"/>
      <c r="E61" s="250"/>
      <c r="F61" s="250"/>
    </row>
    <row r="62" spans="1:6" x14ac:dyDescent="0.2">
      <c r="A62" s="324"/>
      <c r="B62" s="250"/>
      <c r="C62" s="250"/>
      <c r="D62" s="250"/>
      <c r="E62" s="250"/>
      <c r="F62" s="250"/>
    </row>
    <row r="63" spans="1:6" x14ac:dyDescent="0.2">
      <c r="A63" s="324"/>
      <c r="B63" s="250"/>
      <c r="C63" s="250"/>
      <c r="D63" s="250"/>
      <c r="E63" s="250"/>
      <c r="F63" s="250"/>
    </row>
    <row r="64" spans="1:6" x14ac:dyDescent="0.2">
      <c r="A64" s="324"/>
      <c r="B64" s="250"/>
      <c r="C64" s="250"/>
      <c r="D64" s="250"/>
      <c r="E64" s="250"/>
      <c r="F64" s="250"/>
    </row>
    <row r="65" spans="1:6" x14ac:dyDescent="0.2">
      <c r="A65" s="324"/>
      <c r="B65" s="250"/>
      <c r="C65" s="250"/>
      <c r="D65" s="250"/>
      <c r="E65" s="250"/>
      <c r="F65" s="250"/>
    </row>
    <row r="66" spans="1:6" x14ac:dyDescent="0.2">
      <c r="A66" s="324"/>
      <c r="B66" s="250"/>
      <c r="C66" s="250"/>
      <c r="D66" s="250"/>
      <c r="E66" s="250"/>
      <c r="F66" s="250"/>
    </row>
    <row r="67" spans="1:6" x14ac:dyDescent="0.2">
      <c r="A67" s="324"/>
      <c r="B67" s="250"/>
      <c r="C67" s="250"/>
      <c r="D67" s="250"/>
      <c r="E67" s="250"/>
      <c r="F67" s="250"/>
    </row>
    <row r="68" spans="1:6" x14ac:dyDescent="0.2">
      <c r="A68" s="324"/>
      <c r="B68" s="250"/>
      <c r="C68" s="250"/>
      <c r="D68" s="250"/>
      <c r="E68" s="250"/>
      <c r="F68" s="250"/>
    </row>
    <row r="69" spans="1:6" x14ac:dyDescent="0.2">
      <c r="A69" s="324"/>
      <c r="B69" s="250"/>
      <c r="C69" s="250"/>
      <c r="D69" s="250"/>
      <c r="E69" s="250"/>
      <c r="F69" s="250"/>
    </row>
    <row r="70" spans="1:6" x14ac:dyDescent="0.2">
      <c r="A70" s="324"/>
      <c r="B70" s="250"/>
      <c r="C70" s="250"/>
      <c r="D70" s="250"/>
      <c r="E70" s="250"/>
      <c r="F70" s="250"/>
    </row>
    <row r="71" spans="1:6" x14ac:dyDescent="0.2">
      <c r="A71" s="324"/>
      <c r="B71" s="250"/>
      <c r="C71" s="250"/>
      <c r="D71" s="250"/>
      <c r="E71" s="250"/>
      <c r="F71" s="250"/>
    </row>
    <row r="72" spans="1:6" x14ac:dyDescent="0.2">
      <c r="A72" s="324"/>
      <c r="B72" s="250"/>
      <c r="C72" s="250"/>
      <c r="D72" s="250"/>
      <c r="E72" s="250"/>
      <c r="F72" s="250"/>
    </row>
    <row r="73" spans="1:6" x14ac:dyDescent="0.2">
      <c r="A73" s="324"/>
      <c r="B73" s="250"/>
      <c r="C73" s="250"/>
      <c r="D73" s="250"/>
      <c r="E73" s="250"/>
      <c r="F73" s="250"/>
    </row>
    <row r="74" spans="1:6" x14ac:dyDescent="0.2">
      <c r="A74" s="324"/>
      <c r="B74" s="250"/>
      <c r="C74" s="250"/>
      <c r="D74" s="250"/>
      <c r="E74" s="250"/>
      <c r="F74" s="250"/>
    </row>
    <row r="75" spans="1:6" x14ac:dyDescent="0.2">
      <c r="A75" s="324"/>
      <c r="B75" s="250"/>
      <c r="C75" s="250"/>
      <c r="D75" s="250"/>
      <c r="E75" s="250"/>
      <c r="F75" s="250"/>
    </row>
    <row r="76" spans="1:6" x14ac:dyDescent="0.2">
      <c r="A76" s="324"/>
      <c r="B76" s="250"/>
      <c r="C76" s="250"/>
      <c r="D76" s="250"/>
      <c r="E76" s="250"/>
      <c r="F76" s="250"/>
    </row>
    <row r="77" spans="1:6" x14ac:dyDescent="0.2">
      <c r="A77" s="324"/>
      <c r="B77" s="250"/>
      <c r="C77" s="250"/>
      <c r="D77" s="250"/>
      <c r="E77" s="250"/>
      <c r="F77" s="250"/>
    </row>
    <row r="78" spans="1:6" x14ac:dyDescent="0.2">
      <c r="A78" s="324"/>
      <c r="B78" s="250"/>
      <c r="C78" s="250"/>
      <c r="D78" s="250"/>
      <c r="E78" s="250"/>
      <c r="F78" s="250"/>
    </row>
    <row r="79" spans="1:6" x14ac:dyDescent="0.2">
      <c r="A79" s="324"/>
      <c r="B79" s="250"/>
      <c r="C79" s="250"/>
      <c r="D79" s="250"/>
      <c r="E79" s="250"/>
      <c r="F79" s="250"/>
    </row>
    <row r="80" spans="1:6" x14ac:dyDescent="0.2">
      <c r="A80" s="324"/>
      <c r="B80" s="250"/>
      <c r="C80" s="250"/>
      <c r="D80" s="250"/>
      <c r="E80" s="250"/>
      <c r="F80" s="250"/>
    </row>
    <row r="81" spans="1:6" x14ac:dyDescent="0.2">
      <c r="A81" s="324"/>
      <c r="B81" s="250"/>
      <c r="C81" s="250"/>
      <c r="D81" s="250"/>
      <c r="E81" s="250"/>
      <c r="F81" s="250"/>
    </row>
    <row r="82" spans="1:6" x14ac:dyDescent="0.2">
      <c r="A82" s="324"/>
      <c r="B82" s="250"/>
      <c r="C82" s="250"/>
      <c r="D82" s="250"/>
      <c r="E82" s="250"/>
      <c r="F82" s="250"/>
    </row>
    <row r="83" spans="1:6" x14ac:dyDescent="0.2">
      <c r="A83" s="324"/>
      <c r="B83" s="250"/>
      <c r="C83" s="250"/>
      <c r="D83" s="250"/>
      <c r="E83" s="250"/>
      <c r="F83" s="250"/>
    </row>
  </sheetData>
  <mergeCells count="1">
    <mergeCell ref="A2:F8"/>
  </mergeCells>
  <dataValidations count="3">
    <dataValidation type="list" allowBlank="1" showInputMessage="1" showErrorMessage="1" sqref="D84:D233 C13:C233" xr:uid="{00000000-0002-0000-0B00-000000000000}">
      <formula1>"Fire, SAR"</formula1>
    </dataValidation>
    <dataValidation type="list" allowBlank="1" showInputMessage="1" showErrorMessage="1" sqref="E13:E233" xr:uid="{00000000-0002-0000-0B00-000001000000}">
      <formula1>"Helicopter, Chain Saw, Pumps"</formula1>
    </dataValidation>
    <dataValidation type="list" allowBlank="1" showInputMessage="1" showErrorMessage="1" sqref="B13:B233" xr:uid="{00000000-0002-0000-0B00-000002000000}">
      <formula1>"Teton, Gros Ventre, Bridger"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E60"/>
  <sheetViews>
    <sheetView workbookViewId="0">
      <selection activeCell="G7" sqref="G7"/>
    </sheetView>
  </sheetViews>
  <sheetFormatPr defaultRowHeight="12.75" x14ac:dyDescent="0.2"/>
  <cols>
    <col min="5" max="5" width="33.140625" bestFit="1" customWidth="1"/>
  </cols>
  <sheetData>
    <row r="1" spans="1:5" ht="15.75" x14ac:dyDescent="0.25">
      <c r="A1" s="1049" t="s">
        <v>158</v>
      </c>
      <c r="B1" s="1049"/>
      <c r="C1" s="1049"/>
      <c r="D1" s="1049"/>
      <c r="E1" s="1049"/>
    </row>
    <row r="2" spans="1:5" x14ac:dyDescent="0.2">
      <c r="A2" s="194" t="s">
        <v>0</v>
      </c>
      <c r="B2" s="194" t="s">
        <v>159</v>
      </c>
      <c r="C2" s="194" t="s">
        <v>83</v>
      </c>
      <c r="D2" s="194" t="s">
        <v>160</v>
      </c>
      <c r="E2" s="194" t="s">
        <v>161</v>
      </c>
    </row>
    <row r="3" spans="1:5" x14ac:dyDescent="0.2">
      <c r="A3" s="251"/>
      <c r="B3" s="194"/>
      <c r="C3" s="194"/>
      <c r="D3" s="194"/>
      <c r="E3" s="194"/>
    </row>
    <row r="4" spans="1:5" x14ac:dyDescent="0.2">
      <c r="A4" s="251"/>
      <c r="B4" s="194"/>
      <c r="C4" s="194"/>
      <c r="D4" s="194"/>
      <c r="E4" s="194"/>
    </row>
    <row r="5" spans="1:5" x14ac:dyDescent="0.2">
      <c r="A5" s="194"/>
      <c r="B5" s="194"/>
      <c r="C5" s="194"/>
      <c r="D5" s="194"/>
      <c r="E5" s="194"/>
    </row>
    <row r="6" spans="1:5" x14ac:dyDescent="0.2">
      <c r="A6" s="194"/>
      <c r="B6" s="194"/>
      <c r="C6" s="194"/>
      <c r="D6" s="194"/>
      <c r="E6" s="194"/>
    </row>
    <row r="7" spans="1:5" x14ac:dyDescent="0.2">
      <c r="A7" s="194"/>
      <c r="B7" s="194"/>
      <c r="C7" s="194"/>
      <c r="D7" s="194"/>
      <c r="E7" s="194"/>
    </row>
    <row r="8" spans="1:5" x14ac:dyDescent="0.2">
      <c r="A8" s="194"/>
      <c r="B8" s="194"/>
      <c r="C8" s="194"/>
      <c r="D8" s="194"/>
      <c r="E8" s="194"/>
    </row>
    <row r="9" spans="1:5" x14ac:dyDescent="0.2">
      <c r="A9" s="194"/>
      <c r="B9" s="194"/>
      <c r="C9" s="194"/>
      <c r="D9" s="194"/>
      <c r="E9" s="194"/>
    </row>
    <row r="10" spans="1:5" x14ac:dyDescent="0.2">
      <c r="A10" s="194"/>
      <c r="B10" s="194"/>
      <c r="C10" s="194"/>
      <c r="D10" s="194"/>
      <c r="E10" s="194"/>
    </row>
    <row r="11" spans="1:5" x14ac:dyDescent="0.2">
      <c r="A11" s="194"/>
      <c r="B11" s="194"/>
      <c r="C11" s="194"/>
      <c r="D11" s="194"/>
      <c r="E11" s="194"/>
    </row>
    <row r="12" spans="1:5" x14ac:dyDescent="0.2">
      <c r="A12" s="194"/>
      <c r="B12" s="194"/>
      <c r="C12" s="194"/>
      <c r="D12" s="194"/>
      <c r="E12" s="194"/>
    </row>
    <row r="13" spans="1:5" x14ac:dyDescent="0.2">
      <c r="A13" s="194"/>
      <c r="B13" s="194"/>
      <c r="C13" s="194"/>
      <c r="D13" s="194"/>
      <c r="E13" s="194"/>
    </row>
    <row r="14" spans="1:5" x14ac:dyDescent="0.2">
      <c r="A14" s="194"/>
      <c r="B14" s="194"/>
      <c r="C14" s="194"/>
      <c r="D14" s="194"/>
      <c r="E14" s="194"/>
    </row>
    <row r="15" spans="1:5" x14ac:dyDescent="0.2">
      <c r="A15" s="194"/>
      <c r="B15" s="194"/>
      <c r="C15" s="194"/>
      <c r="D15" s="194"/>
      <c r="E15" s="194"/>
    </row>
    <row r="16" spans="1:5" x14ac:dyDescent="0.2">
      <c r="A16" s="194"/>
      <c r="B16" s="194"/>
      <c r="C16" s="194"/>
      <c r="D16" s="194"/>
      <c r="E16" s="194"/>
    </row>
    <row r="17" spans="1:5" x14ac:dyDescent="0.2">
      <c r="A17" s="194"/>
      <c r="B17" s="194"/>
      <c r="C17" s="194"/>
      <c r="D17" s="194"/>
      <c r="E17" s="194"/>
    </row>
    <row r="18" spans="1:5" x14ac:dyDescent="0.2">
      <c r="A18" s="194"/>
      <c r="B18" s="194"/>
      <c r="C18" s="194"/>
      <c r="D18" s="194"/>
      <c r="E18" s="194"/>
    </row>
    <row r="19" spans="1:5" x14ac:dyDescent="0.2">
      <c r="A19" s="194"/>
      <c r="B19" s="194"/>
      <c r="C19" s="194"/>
      <c r="D19" s="194"/>
      <c r="E19" s="194"/>
    </row>
    <row r="20" spans="1:5" x14ac:dyDescent="0.2">
      <c r="A20" s="194"/>
      <c r="B20" s="194"/>
      <c r="C20" s="194"/>
      <c r="D20" s="194"/>
      <c r="E20" s="194"/>
    </row>
    <row r="21" spans="1:5" x14ac:dyDescent="0.2">
      <c r="A21" s="194"/>
      <c r="B21" s="194"/>
      <c r="C21" s="194"/>
      <c r="D21" s="194"/>
      <c r="E21" s="194"/>
    </row>
    <row r="22" spans="1:5" x14ac:dyDescent="0.2">
      <c r="A22" s="194"/>
      <c r="B22" s="194"/>
      <c r="C22" s="194"/>
      <c r="D22" s="194"/>
      <c r="E22" s="194"/>
    </row>
    <row r="23" spans="1:5" x14ac:dyDescent="0.2">
      <c r="A23" s="194"/>
      <c r="B23" s="194"/>
      <c r="C23" s="194"/>
      <c r="D23" s="194"/>
      <c r="E23" s="194"/>
    </row>
    <row r="24" spans="1:5" x14ac:dyDescent="0.2">
      <c r="A24" s="194"/>
      <c r="B24" s="194"/>
      <c r="C24" s="194"/>
      <c r="D24" s="194"/>
      <c r="E24" s="194"/>
    </row>
    <row r="25" spans="1:5" x14ac:dyDescent="0.2">
      <c r="A25" s="194"/>
      <c r="B25" s="194"/>
      <c r="C25" s="194"/>
      <c r="D25" s="194"/>
      <c r="E25" s="194"/>
    </row>
    <row r="26" spans="1:5" x14ac:dyDescent="0.2">
      <c r="A26" s="194"/>
      <c r="B26" s="194"/>
      <c r="C26" s="194"/>
      <c r="D26" s="194"/>
      <c r="E26" s="194"/>
    </row>
    <row r="27" spans="1:5" x14ac:dyDescent="0.2">
      <c r="A27" s="194"/>
      <c r="B27" s="194"/>
      <c r="C27" s="194"/>
      <c r="D27" s="194"/>
      <c r="E27" s="194"/>
    </row>
    <row r="28" spans="1:5" x14ac:dyDescent="0.2">
      <c r="A28" s="194"/>
      <c r="B28" s="194"/>
      <c r="C28" s="194"/>
      <c r="D28" s="194"/>
      <c r="E28" s="194"/>
    </row>
    <row r="29" spans="1:5" x14ac:dyDescent="0.2">
      <c r="A29" s="194"/>
      <c r="B29" s="194"/>
      <c r="C29" s="194"/>
      <c r="D29" s="194"/>
      <c r="E29" s="194"/>
    </row>
    <row r="30" spans="1:5" x14ac:dyDescent="0.2">
      <c r="A30" s="194"/>
      <c r="B30" s="194"/>
      <c r="C30" s="194"/>
      <c r="D30" s="194"/>
      <c r="E30" s="194"/>
    </row>
    <row r="31" spans="1:5" x14ac:dyDescent="0.2">
      <c r="A31" s="194"/>
      <c r="B31" s="194"/>
      <c r="C31" s="194"/>
      <c r="D31" s="194"/>
      <c r="E31" s="194"/>
    </row>
    <row r="32" spans="1:5" x14ac:dyDescent="0.2">
      <c r="A32" s="194"/>
      <c r="B32" s="194"/>
      <c r="C32" s="194"/>
      <c r="D32" s="194"/>
      <c r="E32" s="194"/>
    </row>
    <row r="33" spans="1:5" x14ac:dyDescent="0.2">
      <c r="A33" s="194"/>
      <c r="B33" s="194"/>
      <c r="C33" s="194"/>
      <c r="D33" s="194"/>
      <c r="E33" s="194"/>
    </row>
    <row r="34" spans="1:5" x14ac:dyDescent="0.2">
      <c r="A34" s="194"/>
      <c r="B34" s="194"/>
      <c r="C34" s="194"/>
      <c r="D34" s="194"/>
      <c r="E34" s="194"/>
    </row>
    <row r="35" spans="1:5" x14ac:dyDescent="0.2">
      <c r="A35" s="194"/>
      <c r="B35" s="194"/>
      <c r="C35" s="194"/>
      <c r="D35" s="194"/>
      <c r="E35" s="194"/>
    </row>
    <row r="36" spans="1:5" x14ac:dyDescent="0.2">
      <c r="A36" s="194"/>
      <c r="B36" s="194"/>
      <c r="C36" s="194"/>
      <c r="D36" s="194"/>
      <c r="E36" s="194"/>
    </row>
    <row r="37" spans="1:5" x14ac:dyDescent="0.2">
      <c r="A37" s="194"/>
      <c r="B37" s="194"/>
      <c r="C37" s="194"/>
      <c r="D37" s="194"/>
      <c r="E37" s="194"/>
    </row>
    <row r="38" spans="1:5" x14ac:dyDescent="0.2">
      <c r="A38" s="194"/>
      <c r="B38" s="194"/>
      <c r="C38" s="194"/>
      <c r="D38" s="194"/>
      <c r="E38" s="194"/>
    </row>
    <row r="39" spans="1:5" x14ac:dyDescent="0.2">
      <c r="A39" s="194"/>
      <c r="B39" s="194"/>
      <c r="C39" s="194"/>
      <c r="D39" s="194"/>
      <c r="E39" s="194"/>
    </row>
    <row r="40" spans="1:5" x14ac:dyDescent="0.2">
      <c r="A40" s="194"/>
      <c r="B40" s="194"/>
      <c r="C40" s="194"/>
      <c r="D40" s="194"/>
      <c r="E40" s="194"/>
    </row>
    <row r="41" spans="1:5" x14ac:dyDescent="0.2">
      <c r="A41" s="194"/>
      <c r="B41" s="194"/>
      <c r="C41" s="194"/>
      <c r="D41" s="194"/>
      <c r="E41" s="194"/>
    </row>
    <row r="42" spans="1:5" x14ac:dyDescent="0.2">
      <c r="A42" s="194"/>
      <c r="B42" s="194"/>
      <c r="C42" s="194"/>
      <c r="D42" s="194"/>
      <c r="E42" s="194"/>
    </row>
    <row r="43" spans="1:5" x14ac:dyDescent="0.2">
      <c r="A43" s="194"/>
      <c r="B43" s="194"/>
      <c r="C43" s="194"/>
      <c r="D43" s="194"/>
      <c r="E43" s="194"/>
    </row>
    <row r="44" spans="1:5" x14ac:dyDescent="0.2">
      <c r="A44" s="194"/>
      <c r="B44" s="194"/>
      <c r="C44" s="194"/>
      <c r="D44" s="194"/>
      <c r="E44" s="194"/>
    </row>
    <row r="45" spans="1:5" x14ac:dyDescent="0.2">
      <c r="A45" s="194"/>
      <c r="B45" s="194"/>
      <c r="C45" s="194"/>
      <c r="D45" s="194"/>
      <c r="E45" s="194"/>
    </row>
    <row r="46" spans="1:5" x14ac:dyDescent="0.2">
      <c r="A46" s="194"/>
      <c r="B46" s="194"/>
      <c r="C46" s="194"/>
      <c r="D46" s="194"/>
      <c r="E46" s="194"/>
    </row>
    <row r="47" spans="1:5" x14ac:dyDescent="0.2">
      <c r="A47" s="194"/>
      <c r="B47" s="194"/>
      <c r="C47" s="194"/>
      <c r="D47" s="194"/>
      <c r="E47" s="194"/>
    </row>
    <row r="48" spans="1:5" x14ac:dyDescent="0.2">
      <c r="A48" s="194"/>
      <c r="B48" s="194"/>
      <c r="C48" s="194"/>
      <c r="D48" s="194"/>
      <c r="E48" s="194"/>
    </row>
    <row r="49" spans="1:5" x14ac:dyDescent="0.2">
      <c r="A49" s="194"/>
      <c r="B49" s="194"/>
      <c r="C49" s="194"/>
      <c r="D49" s="194"/>
      <c r="E49" s="194"/>
    </row>
    <row r="50" spans="1:5" x14ac:dyDescent="0.2">
      <c r="A50" s="194"/>
      <c r="B50" s="194"/>
      <c r="C50" s="194"/>
      <c r="D50" s="194"/>
      <c r="E50" s="194"/>
    </row>
    <row r="51" spans="1:5" x14ac:dyDescent="0.2">
      <c r="A51" s="194"/>
      <c r="B51" s="194"/>
      <c r="C51" s="194"/>
      <c r="D51" s="194"/>
      <c r="E51" s="194"/>
    </row>
    <row r="52" spans="1:5" x14ac:dyDescent="0.2">
      <c r="A52" s="194"/>
      <c r="B52" s="194"/>
      <c r="C52" s="194"/>
      <c r="D52" s="194"/>
      <c r="E52" s="194"/>
    </row>
    <row r="53" spans="1:5" x14ac:dyDescent="0.2">
      <c r="A53" s="194"/>
      <c r="B53" s="194"/>
      <c r="C53" s="194"/>
      <c r="D53" s="194"/>
      <c r="E53" s="194"/>
    </row>
    <row r="54" spans="1:5" x14ac:dyDescent="0.2">
      <c r="A54" s="194"/>
      <c r="B54" s="194"/>
      <c r="C54" s="194"/>
      <c r="D54" s="194"/>
      <c r="E54" s="194"/>
    </row>
    <row r="55" spans="1:5" x14ac:dyDescent="0.2">
      <c r="A55" s="194"/>
      <c r="B55" s="194"/>
      <c r="C55" s="194"/>
      <c r="D55" s="194"/>
      <c r="E55" s="194"/>
    </row>
    <row r="56" spans="1:5" x14ac:dyDescent="0.2">
      <c r="A56" s="194"/>
      <c r="B56" s="194"/>
      <c r="C56" s="194"/>
      <c r="D56" s="194"/>
      <c r="E56" s="194"/>
    </row>
    <row r="57" spans="1:5" x14ac:dyDescent="0.2">
      <c r="A57" s="194"/>
      <c r="B57" s="194"/>
      <c r="C57" s="194"/>
      <c r="D57" s="194"/>
      <c r="E57" s="194"/>
    </row>
    <row r="58" spans="1:5" x14ac:dyDescent="0.2">
      <c r="A58" s="194"/>
      <c r="B58" s="194"/>
      <c r="C58" s="194"/>
      <c r="D58" s="194"/>
      <c r="E58" s="194"/>
    </row>
    <row r="59" spans="1:5" x14ac:dyDescent="0.2">
      <c r="A59" s="194"/>
      <c r="B59" s="194"/>
      <c r="C59" s="194"/>
      <c r="D59" s="194"/>
      <c r="E59" s="194"/>
    </row>
    <row r="60" spans="1:5" x14ac:dyDescent="0.2">
      <c r="A60" s="194"/>
      <c r="B60" s="194"/>
      <c r="C60" s="194"/>
      <c r="D60" s="194"/>
      <c r="E60" s="19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43"/>
  <sheetViews>
    <sheetView showGridLines="0" zoomScale="90" zoomScaleNormal="90" workbookViewId="0">
      <pane ySplit="12" topLeftCell="A19" activePane="bottomLeft" state="frozen"/>
      <selection pane="bottomLeft" activeCell="K47" sqref="K47"/>
    </sheetView>
  </sheetViews>
  <sheetFormatPr defaultRowHeight="12.75" x14ac:dyDescent="0.2"/>
  <cols>
    <col min="2" max="2" width="22.28515625" customWidth="1"/>
    <col min="3" max="3" width="15" customWidth="1"/>
    <col min="4" max="4" width="14" customWidth="1"/>
    <col min="5" max="5" width="7.140625" customWidth="1"/>
    <col min="6" max="6" width="4" customWidth="1"/>
    <col min="7" max="7" width="10.7109375" customWidth="1"/>
    <col min="8" max="9" width="9.140625" customWidth="1"/>
    <col min="10" max="10" width="9.140625" style="206" customWidth="1"/>
    <col min="11" max="11" width="10.140625" customWidth="1"/>
    <col min="12" max="12" width="15.140625" style="118" customWidth="1"/>
    <col min="13" max="14" width="11.42578125" style="353" customWidth="1"/>
    <col min="15" max="15" width="8.7109375" style="353" customWidth="1"/>
    <col min="16" max="16" width="12.42578125" customWidth="1"/>
    <col min="17" max="17" width="12.42578125" style="364" customWidth="1"/>
    <col min="18" max="18" width="16.28515625" customWidth="1"/>
    <col min="19" max="21" width="9.140625" style="438" customWidth="1"/>
    <col min="22" max="22" width="5.7109375" style="209" customWidth="1"/>
    <col min="23" max="23" width="10.5703125" style="481" customWidth="1"/>
    <col min="24" max="24" width="5.7109375" customWidth="1"/>
    <col min="25" max="25" width="5.7109375" style="209" customWidth="1"/>
    <col min="26" max="26" width="10.5703125" style="481" customWidth="1"/>
    <col min="27" max="27" width="8.7109375" customWidth="1"/>
    <col min="28" max="28" width="10.7109375" bestFit="1" customWidth="1"/>
  </cols>
  <sheetData>
    <row r="1" spans="1:31" ht="13.5" thickBot="1" x14ac:dyDescent="0.25"/>
    <row r="2" spans="1:31" ht="15" customHeight="1" thickTop="1" thickBot="1" x14ac:dyDescent="0.25">
      <c r="A2" s="31"/>
      <c r="B2" s="818" t="s">
        <v>44</v>
      </c>
      <c r="C2" s="32"/>
      <c r="D2" s="33"/>
      <c r="E2" s="33"/>
      <c r="F2" s="33"/>
      <c r="G2" s="33"/>
      <c r="H2" s="33"/>
      <c r="I2" s="33"/>
      <c r="J2" s="207"/>
      <c r="K2" s="33"/>
      <c r="L2" s="34"/>
      <c r="M2" s="39"/>
      <c r="N2" s="39"/>
      <c r="O2" s="39"/>
      <c r="P2" s="34"/>
      <c r="Q2" s="34"/>
      <c r="R2" s="35"/>
      <c r="S2" s="124"/>
      <c r="T2" s="124"/>
      <c r="U2" s="124"/>
      <c r="X2" s="37"/>
      <c r="AA2" s="39"/>
      <c r="AB2" s="39"/>
    </row>
    <row r="3" spans="1:31" ht="15" customHeight="1" thickTop="1" x14ac:dyDescent="0.2">
      <c r="A3" s="40"/>
      <c r="B3" s="819"/>
      <c r="C3" s="40"/>
      <c r="F3" s="831" t="s">
        <v>20</v>
      </c>
      <c r="G3" s="832"/>
      <c r="H3" s="41"/>
      <c r="I3" s="41"/>
      <c r="J3" s="45"/>
      <c r="K3" s="44"/>
      <c r="L3" s="44"/>
      <c r="M3" s="47"/>
      <c r="N3" s="47"/>
      <c r="O3" s="47"/>
      <c r="P3" s="44"/>
      <c r="Q3" s="44"/>
      <c r="R3" s="45"/>
      <c r="S3" s="439"/>
      <c r="T3" s="439"/>
      <c r="U3" s="439"/>
      <c r="V3" s="45"/>
      <c r="W3" s="482"/>
      <c r="X3" s="41"/>
      <c r="Y3" s="45"/>
      <c r="Z3" s="482"/>
      <c r="AA3" s="39"/>
      <c r="AB3" s="39"/>
    </row>
    <row r="4" spans="1:31" ht="15" customHeight="1" thickBot="1" x14ac:dyDescent="0.25">
      <c r="A4" s="40"/>
      <c r="B4" s="819"/>
      <c r="C4" s="40"/>
      <c r="F4" s="833"/>
      <c r="G4" s="834"/>
      <c r="H4" s="48"/>
      <c r="I4" s="48"/>
      <c r="J4" s="51"/>
      <c r="K4" s="50"/>
      <c r="L4" s="50"/>
      <c r="M4" s="53"/>
      <c r="N4" s="53"/>
      <c r="O4" s="53"/>
      <c r="P4" s="50"/>
      <c r="Q4" s="50"/>
      <c r="R4" s="51"/>
      <c r="S4" s="440"/>
      <c r="T4" s="440"/>
      <c r="U4" s="440"/>
      <c r="V4" s="51"/>
      <c r="W4" s="483"/>
      <c r="X4" s="48"/>
      <c r="Y4" s="51"/>
      <c r="Z4" s="483"/>
      <c r="AA4" s="54"/>
      <c r="AB4" s="54"/>
      <c r="AC4" s="55"/>
      <c r="AD4" s="55"/>
      <c r="AE4" s="55"/>
    </row>
    <row r="5" spans="1:31" ht="15" customHeight="1" thickTop="1" thickBot="1" x14ac:dyDescent="0.25">
      <c r="A5" s="40"/>
      <c r="B5" s="819"/>
      <c r="C5" s="40"/>
      <c r="F5" s="61" t="s">
        <v>47</v>
      </c>
      <c r="G5" s="62">
        <f>COUNTIF(F13:F46,"D1")</f>
        <v>1</v>
      </c>
      <c r="H5" s="56"/>
      <c r="I5" s="56"/>
      <c r="J5" s="72"/>
      <c r="K5" s="57"/>
      <c r="L5" s="58"/>
      <c r="M5" s="354"/>
      <c r="N5" s="354"/>
      <c r="O5" s="53"/>
      <c r="P5" s="58"/>
      <c r="Q5" s="58"/>
      <c r="R5" s="59"/>
      <c r="S5" s="441"/>
      <c r="T5" s="441"/>
      <c r="U5" s="441"/>
      <c r="V5" s="51"/>
      <c r="W5" s="483"/>
      <c r="X5" s="48"/>
      <c r="Y5" s="51"/>
      <c r="Z5" s="483"/>
      <c r="AA5" s="54"/>
      <c r="AB5" s="54"/>
      <c r="AC5" s="55"/>
      <c r="AD5" s="55"/>
      <c r="AE5" s="55"/>
    </row>
    <row r="6" spans="1:31" ht="15" customHeight="1" thickTop="1" thickBot="1" x14ac:dyDescent="0.25">
      <c r="A6" s="40"/>
      <c r="B6" s="820"/>
      <c r="C6" s="40"/>
      <c r="F6" s="61" t="s">
        <v>48</v>
      </c>
      <c r="G6" s="62">
        <f>COUNTIF(F13:F46,"D2")</f>
        <v>3</v>
      </c>
      <c r="H6" s="37"/>
      <c r="I6" s="37"/>
      <c r="J6" s="35"/>
      <c r="K6" s="34"/>
      <c r="L6" s="58"/>
      <c r="M6" s="354"/>
      <c r="N6" s="354"/>
      <c r="O6" s="53"/>
      <c r="P6" s="58"/>
      <c r="Q6" s="58"/>
      <c r="R6" s="59"/>
      <c r="S6" s="441"/>
      <c r="T6" s="441"/>
      <c r="U6" s="441"/>
      <c r="V6" s="51"/>
      <c r="W6" s="483"/>
      <c r="X6" s="48"/>
      <c r="Y6" s="51"/>
      <c r="Z6" s="483"/>
      <c r="AA6" s="54"/>
      <c r="AB6" s="54"/>
      <c r="AC6" s="55"/>
      <c r="AD6" s="55"/>
      <c r="AE6" s="55"/>
    </row>
    <row r="7" spans="1:31" ht="15.75" thickTop="1" thickBot="1" x14ac:dyDescent="0.25">
      <c r="A7" s="31"/>
      <c r="C7" s="60"/>
      <c r="F7" s="66" t="s">
        <v>49</v>
      </c>
      <c r="G7" s="62">
        <f>COUNTIF(F13:F46,"D3")</f>
        <v>10</v>
      </c>
      <c r="H7" s="824" t="s">
        <v>59</v>
      </c>
      <c r="I7" s="824" t="s">
        <v>58</v>
      </c>
      <c r="J7" s="826" t="s">
        <v>60</v>
      </c>
      <c r="K7" s="828" t="s">
        <v>5</v>
      </c>
      <c r="L7" s="58"/>
      <c r="M7" s="354"/>
      <c r="N7" s="354"/>
      <c r="O7" s="53"/>
      <c r="P7" s="58"/>
      <c r="Q7" s="58"/>
      <c r="R7" s="59"/>
      <c r="S7" s="441"/>
      <c r="T7" s="441"/>
      <c r="U7" s="441"/>
      <c r="V7" s="51"/>
      <c r="W7" s="483"/>
      <c r="X7" s="48"/>
      <c r="Y7" s="51"/>
      <c r="Z7" s="483"/>
      <c r="AA7" s="54"/>
      <c r="AB7" s="54"/>
      <c r="AC7" s="55"/>
      <c r="AD7" s="55"/>
      <c r="AE7" s="55"/>
    </row>
    <row r="8" spans="1:31" ht="15.75" thickTop="1" thickBot="1" x14ac:dyDescent="0.25">
      <c r="A8" s="31"/>
      <c r="C8" s="63"/>
      <c r="F8" s="66" t="s">
        <v>50</v>
      </c>
      <c r="G8" s="62">
        <f>COUNTIF(F13:F46,"D4")</f>
        <v>8</v>
      </c>
      <c r="H8" s="825"/>
      <c r="I8" s="825"/>
      <c r="J8" s="827"/>
      <c r="K8" s="829"/>
      <c r="L8" s="64"/>
      <c r="M8" s="355"/>
      <c r="N8" s="355"/>
      <c r="O8" s="53"/>
      <c r="P8" s="64"/>
      <c r="Q8" s="64"/>
      <c r="R8" s="65"/>
      <c r="S8" s="442"/>
      <c r="T8" s="442"/>
      <c r="U8" s="442"/>
      <c r="V8" s="51"/>
      <c r="W8" s="483"/>
      <c r="X8" s="48"/>
      <c r="Y8" s="51"/>
      <c r="Z8" s="483"/>
      <c r="AA8" s="54"/>
      <c r="AB8" s="54"/>
      <c r="AC8" s="55"/>
      <c r="AD8" s="55"/>
      <c r="AE8" s="55"/>
    </row>
    <row r="9" spans="1:31" ht="15.75" thickTop="1" thickBot="1" x14ac:dyDescent="0.25">
      <c r="A9" s="203"/>
      <c r="B9" s="348" t="s">
        <v>7</v>
      </c>
      <c r="C9" s="63"/>
      <c r="F9" s="66" t="s">
        <v>51</v>
      </c>
      <c r="G9" s="62">
        <f>COUNTIF(F13:F46,"D6")</f>
        <v>2</v>
      </c>
      <c r="H9" s="835">
        <f>SUM(H13:H300)</f>
        <v>15</v>
      </c>
      <c r="I9" s="837">
        <f>SUM(I13:I300)</f>
        <v>2.1</v>
      </c>
      <c r="J9" s="839">
        <f>SUM(J13:J300)</f>
        <v>19</v>
      </c>
      <c r="K9" s="837">
        <f>SUM(K13:K300)</f>
        <v>110.64999999999993</v>
      </c>
      <c r="L9" s="64"/>
      <c r="M9" s="355"/>
      <c r="N9" s="355"/>
      <c r="O9" s="53"/>
      <c r="P9" s="64"/>
      <c r="Q9" s="64"/>
      <c r="R9" s="65"/>
      <c r="S9" s="442"/>
      <c r="T9" s="442"/>
      <c r="U9" s="442"/>
      <c r="V9" s="51"/>
      <c r="W9" s="483"/>
      <c r="X9" s="48"/>
      <c r="Y9" s="51"/>
      <c r="Z9" s="483"/>
      <c r="AA9" s="54"/>
      <c r="AB9" s="54"/>
      <c r="AC9" s="55"/>
      <c r="AD9" s="55"/>
      <c r="AE9" s="55"/>
    </row>
    <row r="10" spans="1:31" ht="15.75" thickTop="1" thickBot="1" x14ac:dyDescent="0.25">
      <c r="A10" s="67"/>
      <c r="B10" s="349" t="s">
        <v>8</v>
      </c>
      <c r="C10" s="68"/>
      <c r="F10" s="66" t="s">
        <v>52</v>
      </c>
      <c r="G10" s="62">
        <f>COUNTIF(F13:F46,"D7")</f>
        <v>5</v>
      </c>
      <c r="H10" s="836"/>
      <c r="I10" s="838"/>
      <c r="J10" s="840"/>
      <c r="K10" s="838"/>
      <c r="L10" s="50"/>
      <c r="M10" s="53"/>
      <c r="N10" s="53"/>
      <c r="O10" s="53"/>
      <c r="P10" s="50"/>
      <c r="Q10" s="50"/>
      <c r="R10" s="51"/>
      <c r="S10" s="440"/>
      <c r="T10" s="440"/>
      <c r="U10" s="440"/>
      <c r="V10" s="51"/>
      <c r="W10" s="483"/>
      <c r="X10" s="48"/>
      <c r="Y10" s="51"/>
      <c r="Z10" s="483"/>
      <c r="AA10" s="54"/>
      <c r="AB10" s="54"/>
      <c r="AC10" s="55"/>
      <c r="AD10" s="55"/>
      <c r="AE10" s="55"/>
    </row>
    <row r="11" spans="1:31" ht="14.25" thickTop="1" thickBot="1" x14ac:dyDescent="0.25">
      <c r="A11" s="69"/>
      <c r="B11" s="55"/>
      <c r="C11" s="68"/>
      <c r="D11" s="56"/>
      <c r="E11" s="70"/>
      <c r="F11" s="49"/>
      <c r="G11" s="71"/>
      <c r="H11" s="56"/>
      <c r="I11" s="56"/>
      <c r="J11" s="72"/>
      <c r="K11" s="57"/>
      <c r="L11" s="57"/>
      <c r="M11" s="54"/>
      <c r="N11" s="54"/>
      <c r="O11" s="54"/>
      <c r="P11" s="57"/>
      <c r="Q11" s="57"/>
      <c r="R11" s="72"/>
      <c r="S11" s="134"/>
      <c r="T11" s="134"/>
      <c r="U11" s="134"/>
      <c r="V11" s="210"/>
      <c r="W11" s="484"/>
      <c r="X11" s="56"/>
      <c r="Y11" s="210"/>
      <c r="Z11" s="484"/>
      <c r="AA11" s="54"/>
      <c r="AB11" s="54"/>
      <c r="AC11" s="55"/>
      <c r="AD11" s="55"/>
      <c r="AE11" s="55"/>
    </row>
    <row r="12" spans="1:31" ht="34.9" customHeight="1" x14ac:dyDescent="0.2">
      <c r="A12" s="548" t="s">
        <v>0</v>
      </c>
      <c r="B12" s="549" t="s">
        <v>1</v>
      </c>
      <c r="C12" s="550" t="s">
        <v>22</v>
      </c>
      <c r="D12" s="549" t="s">
        <v>184</v>
      </c>
      <c r="E12" s="550" t="s">
        <v>3</v>
      </c>
      <c r="F12" s="830" t="s">
        <v>185</v>
      </c>
      <c r="G12" s="830"/>
      <c r="H12" s="549" t="s">
        <v>57</v>
      </c>
      <c r="I12" s="549" t="s">
        <v>55</v>
      </c>
      <c r="J12" s="551" t="s">
        <v>56</v>
      </c>
      <c r="K12" s="552" t="s">
        <v>5</v>
      </c>
      <c r="L12" s="552" t="s">
        <v>6</v>
      </c>
      <c r="M12" s="553" t="s">
        <v>101</v>
      </c>
      <c r="N12" s="553" t="s">
        <v>102</v>
      </c>
      <c r="O12" s="553" t="s">
        <v>103</v>
      </c>
      <c r="P12" s="554" t="s">
        <v>15</v>
      </c>
      <c r="Q12" s="555" t="s">
        <v>16</v>
      </c>
      <c r="R12" s="556" t="s">
        <v>18</v>
      </c>
      <c r="S12" s="821" t="s">
        <v>19</v>
      </c>
      <c r="T12" s="822"/>
      <c r="U12" s="823"/>
      <c r="V12" s="841" t="s">
        <v>195</v>
      </c>
      <c r="W12" s="817"/>
      <c r="X12" s="557" t="s">
        <v>104</v>
      </c>
      <c r="Y12" s="817" t="s">
        <v>194</v>
      </c>
      <c r="Z12" s="817"/>
      <c r="AA12" s="553" t="s">
        <v>186</v>
      </c>
      <c r="AB12" s="558" t="s">
        <v>187</v>
      </c>
      <c r="AC12" s="75"/>
      <c r="AD12" s="75"/>
      <c r="AE12" s="75"/>
    </row>
    <row r="13" spans="1:31" s="590" customFormat="1" x14ac:dyDescent="0.2">
      <c r="A13" s="574"/>
      <c r="B13" s="575" t="s">
        <v>35</v>
      </c>
      <c r="C13" s="576" t="s">
        <v>27</v>
      </c>
      <c r="D13" s="577" t="s">
        <v>124</v>
      </c>
      <c r="E13" s="578"/>
      <c r="F13" s="579"/>
      <c r="G13" s="580"/>
      <c r="H13" s="581"/>
      <c r="I13" s="582"/>
      <c r="J13" s="583"/>
      <c r="K13" s="582"/>
      <c r="L13" s="582"/>
      <c r="M13" s="584"/>
      <c r="N13" s="584"/>
      <c r="O13" s="584"/>
      <c r="P13" s="582"/>
      <c r="Q13" s="582"/>
      <c r="R13" s="583"/>
      <c r="S13" s="585"/>
      <c r="T13" s="585"/>
      <c r="U13" s="585"/>
      <c r="V13" s="586"/>
      <c r="W13" s="587"/>
      <c r="X13" s="588" t="s">
        <v>41</v>
      </c>
      <c r="Y13" s="586"/>
      <c r="Z13" s="587"/>
      <c r="AA13" s="584"/>
      <c r="AB13" s="584"/>
      <c r="AC13" s="589"/>
      <c r="AD13" s="589"/>
      <c r="AE13" s="589"/>
    </row>
    <row r="14" spans="1:31" s="123" customFormat="1" x14ac:dyDescent="0.2">
      <c r="A14" s="591"/>
      <c r="B14" s="559" t="s">
        <v>36</v>
      </c>
      <c r="C14" s="560" t="s">
        <v>27</v>
      </c>
      <c r="D14" s="572" t="s">
        <v>121</v>
      </c>
      <c r="E14" s="573"/>
      <c r="F14" s="562"/>
      <c r="G14" s="563"/>
      <c r="H14" s="564"/>
      <c r="I14" s="564"/>
      <c r="J14" s="566"/>
      <c r="K14" s="565"/>
      <c r="L14" s="565"/>
      <c r="M14" s="567"/>
      <c r="N14" s="567"/>
      <c r="O14" s="567"/>
      <c r="P14" s="565"/>
      <c r="Q14" s="565"/>
      <c r="R14" s="566"/>
      <c r="S14" s="568"/>
      <c r="T14" s="568"/>
      <c r="U14" s="568"/>
      <c r="V14" s="569"/>
      <c r="W14" s="570"/>
      <c r="X14" s="571" t="s">
        <v>41</v>
      </c>
      <c r="Y14" s="569"/>
      <c r="Z14" s="570"/>
      <c r="AA14" s="567"/>
      <c r="AB14" s="567"/>
      <c r="AC14" s="115"/>
      <c r="AD14" s="115"/>
      <c r="AE14" s="115"/>
    </row>
    <row r="15" spans="1:31" s="123" customFormat="1" x14ac:dyDescent="0.2">
      <c r="A15" s="592"/>
      <c r="B15" s="559" t="s">
        <v>37</v>
      </c>
      <c r="C15" s="560" t="s">
        <v>27</v>
      </c>
      <c r="D15" s="561" t="s">
        <v>122</v>
      </c>
      <c r="E15" s="573"/>
      <c r="F15" s="562"/>
      <c r="G15" s="563"/>
      <c r="H15" s="564"/>
      <c r="I15" s="564"/>
      <c r="J15" s="566"/>
      <c r="K15" s="565"/>
      <c r="L15" s="565"/>
      <c r="M15" s="567"/>
      <c r="N15" s="567"/>
      <c r="O15" s="567"/>
      <c r="P15" s="565"/>
      <c r="Q15" s="565"/>
      <c r="R15" s="566"/>
      <c r="S15" s="568"/>
      <c r="T15" s="568"/>
      <c r="U15" s="568"/>
      <c r="V15" s="569"/>
      <c r="W15" s="570"/>
      <c r="X15" s="571" t="s">
        <v>41</v>
      </c>
      <c r="Y15" s="569"/>
      <c r="Z15" s="570"/>
      <c r="AA15" s="567"/>
      <c r="AB15" s="567"/>
      <c r="AC15" s="115"/>
      <c r="AD15" s="115"/>
      <c r="AE15" s="115"/>
    </row>
    <row r="16" spans="1:31" s="123" customFormat="1" x14ac:dyDescent="0.2">
      <c r="A16" s="592"/>
      <c r="B16" s="559" t="s">
        <v>38</v>
      </c>
      <c r="C16" s="560" t="s">
        <v>27</v>
      </c>
      <c r="D16" s="561" t="s">
        <v>123</v>
      </c>
      <c r="E16" s="573"/>
      <c r="F16" s="562"/>
      <c r="G16" s="563"/>
      <c r="H16" s="564"/>
      <c r="I16" s="564"/>
      <c r="J16" s="566"/>
      <c r="K16" s="565"/>
      <c r="L16" s="565"/>
      <c r="M16" s="567"/>
      <c r="N16" s="567"/>
      <c r="O16" s="567"/>
      <c r="P16" s="565"/>
      <c r="Q16" s="565"/>
      <c r="R16" s="566"/>
      <c r="S16" s="568"/>
      <c r="T16" s="568"/>
      <c r="U16" s="568"/>
      <c r="V16" s="569"/>
      <c r="W16" s="570"/>
      <c r="X16" s="571" t="s">
        <v>41</v>
      </c>
      <c r="Y16" s="569"/>
      <c r="Z16" s="570"/>
      <c r="AA16" s="567"/>
      <c r="AB16" s="567"/>
      <c r="AC16" s="115"/>
      <c r="AD16" s="115"/>
      <c r="AE16" s="115"/>
    </row>
    <row r="17" spans="1:31" s="609" customFormat="1" x14ac:dyDescent="0.2">
      <c r="A17" s="593"/>
      <c r="B17" s="594"/>
      <c r="C17" s="595" t="s">
        <v>27</v>
      </c>
      <c r="D17" s="596"/>
      <c r="E17" s="597"/>
      <c r="F17" s="598"/>
      <c r="G17" s="599"/>
      <c r="H17" s="600"/>
      <c r="I17" s="600"/>
      <c r="J17" s="601"/>
      <c r="K17" s="602"/>
      <c r="L17" s="602"/>
      <c r="M17" s="603"/>
      <c r="N17" s="603"/>
      <c r="O17" s="603"/>
      <c r="P17" s="602"/>
      <c r="Q17" s="602"/>
      <c r="R17" s="601"/>
      <c r="S17" s="604"/>
      <c r="T17" s="604"/>
      <c r="U17" s="604"/>
      <c r="V17" s="605"/>
      <c r="W17" s="606"/>
      <c r="X17" s="607" t="s">
        <v>41</v>
      </c>
      <c r="Y17" s="605"/>
      <c r="Z17" s="606"/>
      <c r="AA17" s="603"/>
      <c r="AB17" s="603"/>
      <c r="AC17" s="608"/>
      <c r="AD17" s="608"/>
      <c r="AE17" s="608"/>
    </row>
    <row r="18" spans="1:31" x14ac:dyDescent="0.2">
      <c r="A18" s="81">
        <v>44682</v>
      </c>
      <c r="B18" s="83" t="s">
        <v>426</v>
      </c>
      <c r="C18" s="331" t="s">
        <v>201</v>
      </c>
      <c r="D18" s="84" t="s">
        <v>427</v>
      </c>
      <c r="E18" s="82">
        <f t="shared" ref="E18:E50" si="0">IF(B18="","",E17+1)</f>
        <v>1</v>
      </c>
      <c r="F18" s="76" t="s">
        <v>50</v>
      </c>
      <c r="G18" s="86"/>
      <c r="H18" s="84">
        <v>1</v>
      </c>
      <c r="I18" s="84">
        <v>0.1</v>
      </c>
      <c r="J18" s="86"/>
      <c r="K18" s="85"/>
      <c r="L18" s="85" t="s">
        <v>428</v>
      </c>
      <c r="M18" s="80">
        <v>44683</v>
      </c>
      <c r="N18" s="80">
        <v>44683</v>
      </c>
      <c r="O18" s="80">
        <v>44683</v>
      </c>
      <c r="P18" s="426" t="s">
        <v>430</v>
      </c>
      <c r="Q18" s="426" t="s">
        <v>431</v>
      </c>
      <c r="R18" s="77" t="s">
        <v>432</v>
      </c>
      <c r="S18" s="443" t="s">
        <v>433</v>
      </c>
      <c r="T18" s="443" t="s">
        <v>434</v>
      </c>
      <c r="U18" s="443">
        <v>13</v>
      </c>
      <c r="V18" s="87">
        <v>43</v>
      </c>
      <c r="W18" s="485">
        <v>26.4</v>
      </c>
      <c r="X18" s="332" t="s">
        <v>104</v>
      </c>
      <c r="Y18" s="87">
        <v>110</v>
      </c>
      <c r="Z18" s="485">
        <v>35.799999999999997</v>
      </c>
      <c r="AA18" s="80" t="s">
        <v>180</v>
      </c>
      <c r="AB18" s="80" t="s">
        <v>180</v>
      </c>
    </row>
    <row r="19" spans="1:31" x14ac:dyDescent="0.2">
      <c r="A19" s="81">
        <v>44740</v>
      </c>
      <c r="B19" s="83" t="s">
        <v>492</v>
      </c>
      <c r="C19" s="331" t="s">
        <v>202</v>
      </c>
      <c r="D19" s="84" t="s">
        <v>390</v>
      </c>
      <c r="E19" s="82">
        <f t="shared" si="0"/>
        <v>2</v>
      </c>
      <c r="F19" s="76" t="s">
        <v>48</v>
      </c>
      <c r="G19" s="86"/>
      <c r="H19" s="84"/>
      <c r="I19" s="84"/>
      <c r="J19" s="86"/>
      <c r="K19" s="85">
        <v>104</v>
      </c>
      <c r="L19" s="85" t="s">
        <v>493</v>
      </c>
      <c r="M19" s="80">
        <v>44759</v>
      </c>
      <c r="N19" s="80">
        <v>44777</v>
      </c>
      <c r="O19" s="80">
        <v>44777</v>
      </c>
      <c r="P19" s="426" t="s">
        <v>665</v>
      </c>
      <c r="Q19" s="426" t="s">
        <v>504</v>
      </c>
      <c r="R19" s="77" t="s">
        <v>432</v>
      </c>
      <c r="S19" s="443" t="s">
        <v>506</v>
      </c>
      <c r="T19" s="443" t="s">
        <v>507</v>
      </c>
      <c r="U19" s="443">
        <v>27</v>
      </c>
      <c r="V19" s="87">
        <v>43</v>
      </c>
      <c r="W19" s="485">
        <v>8.6999999999999993</v>
      </c>
      <c r="X19" s="332" t="s">
        <v>104</v>
      </c>
      <c r="Y19" s="87">
        <v>110</v>
      </c>
      <c r="Z19" s="485">
        <v>30.9</v>
      </c>
      <c r="AA19" s="80" t="s">
        <v>180</v>
      </c>
      <c r="AB19" s="80" t="s">
        <v>180</v>
      </c>
    </row>
    <row r="20" spans="1:31" x14ac:dyDescent="0.2">
      <c r="A20" s="81">
        <v>44740</v>
      </c>
      <c r="B20" s="83" t="s">
        <v>499</v>
      </c>
      <c r="C20" s="331" t="s">
        <v>203</v>
      </c>
      <c r="D20" s="84" t="s">
        <v>390</v>
      </c>
      <c r="E20" s="82">
        <f t="shared" si="0"/>
        <v>3</v>
      </c>
      <c r="F20" s="76" t="s">
        <v>52</v>
      </c>
      <c r="G20" s="86"/>
      <c r="H20" s="84"/>
      <c r="I20" s="84"/>
      <c r="J20" s="86">
        <v>1</v>
      </c>
      <c r="K20" s="85">
        <v>0.1</v>
      </c>
      <c r="L20" s="85" t="s">
        <v>500</v>
      </c>
      <c r="M20" s="80">
        <v>44741</v>
      </c>
      <c r="N20" s="80">
        <v>44741</v>
      </c>
      <c r="O20" s="80">
        <v>44744</v>
      </c>
      <c r="P20" s="426" t="s">
        <v>430</v>
      </c>
      <c r="Q20" s="426" t="s">
        <v>431</v>
      </c>
      <c r="R20" s="77" t="s">
        <v>432</v>
      </c>
      <c r="S20" s="443" t="s">
        <v>503</v>
      </c>
      <c r="T20" s="443" t="s">
        <v>505</v>
      </c>
      <c r="U20" s="443">
        <v>24</v>
      </c>
      <c r="V20" s="87">
        <v>43</v>
      </c>
      <c r="W20" s="485">
        <v>19.7</v>
      </c>
      <c r="X20" s="332" t="s">
        <v>104</v>
      </c>
      <c r="Y20" s="87">
        <v>109</v>
      </c>
      <c r="Z20" s="485">
        <v>52.7</v>
      </c>
      <c r="AA20" s="80" t="s">
        <v>180</v>
      </c>
      <c r="AB20" s="80" t="s">
        <v>180</v>
      </c>
    </row>
    <row r="21" spans="1:31" x14ac:dyDescent="0.2">
      <c r="A21" s="81">
        <v>44741</v>
      </c>
      <c r="B21" s="83" t="s">
        <v>508</v>
      </c>
      <c r="C21" s="331" t="s">
        <v>204</v>
      </c>
      <c r="D21" s="84" t="s">
        <v>509</v>
      </c>
      <c r="E21" s="82">
        <f t="shared" si="0"/>
        <v>4</v>
      </c>
      <c r="F21" s="76" t="s">
        <v>50</v>
      </c>
      <c r="G21" s="86"/>
      <c r="H21" s="84">
        <v>1</v>
      </c>
      <c r="I21" s="84">
        <v>0.1</v>
      </c>
      <c r="J21" s="86"/>
      <c r="K21" s="85"/>
      <c r="L21" s="85" t="s">
        <v>510</v>
      </c>
      <c r="M21" s="80">
        <v>44741</v>
      </c>
      <c r="N21" s="80">
        <v>44741</v>
      </c>
      <c r="O21" s="80">
        <v>44741</v>
      </c>
      <c r="P21" s="426" t="s">
        <v>430</v>
      </c>
      <c r="Q21" s="426" t="s">
        <v>431</v>
      </c>
      <c r="R21" s="77" t="s">
        <v>511</v>
      </c>
      <c r="S21" s="443" t="s">
        <v>512</v>
      </c>
      <c r="T21" s="443" t="s">
        <v>513</v>
      </c>
      <c r="U21" s="443">
        <v>27</v>
      </c>
      <c r="V21" s="87">
        <v>43</v>
      </c>
      <c r="W21" s="485">
        <v>23.8</v>
      </c>
      <c r="X21" s="332" t="s">
        <v>104</v>
      </c>
      <c r="Y21" s="87">
        <v>110</v>
      </c>
      <c r="Z21" s="485">
        <v>44.8</v>
      </c>
      <c r="AA21" s="80" t="s">
        <v>180</v>
      </c>
      <c r="AB21" s="80" t="s">
        <v>180</v>
      </c>
    </row>
    <row r="22" spans="1:31" x14ac:dyDescent="0.2">
      <c r="A22" s="81">
        <v>44751</v>
      </c>
      <c r="B22" s="83" t="s">
        <v>531</v>
      </c>
      <c r="C22" s="331" t="s">
        <v>205</v>
      </c>
      <c r="D22" s="84" t="s">
        <v>551</v>
      </c>
      <c r="E22" s="82">
        <f t="shared" si="0"/>
        <v>5</v>
      </c>
      <c r="F22" s="76" t="s">
        <v>50</v>
      </c>
      <c r="G22" s="86"/>
      <c r="H22" s="84">
        <v>1</v>
      </c>
      <c r="I22" s="84">
        <v>0.1</v>
      </c>
      <c r="J22" s="86"/>
      <c r="K22" s="85"/>
      <c r="L22" s="85" t="s">
        <v>532</v>
      </c>
      <c r="M22" s="80">
        <v>44751</v>
      </c>
      <c r="N22" s="80">
        <v>44751</v>
      </c>
      <c r="O22" s="80">
        <v>44751</v>
      </c>
      <c r="P22" s="426" t="s">
        <v>430</v>
      </c>
      <c r="Q22" s="426" t="s">
        <v>431</v>
      </c>
      <c r="R22" s="77" t="s">
        <v>533</v>
      </c>
      <c r="S22" s="443" t="s">
        <v>534</v>
      </c>
      <c r="T22" s="443" t="s">
        <v>507</v>
      </c>
      <c r="U22" s="443">
        <v>8</v>
      </c>
      <c r="V22" s="87">
        <v>43</v>
      </c>
      <c r="W22" s="485">
        <v>32.200000000000003</v>
      </c>
      <c r="X22" s="332" t="s">
        <v>104</v>
      </c>
      <c r="Y22" s="87">
        <v>110</v>
      </c>
      <c r="Z22" s="485">
        <v>33.9</v>
      </c>
      <c r="AA22" s="80" t="s">
        <v>180</v>
      </c>
      <c r="AB22" s="80" t="s">
        <v>180</v>
      </c>
    </row>
    <row r="23" spans="1:31" x14ac:dyDescent="0.2">
      <c r="A23" s="81">
        <v>44755</v>
      </c>
      <c r="B23" s="83" t="s">
        <v>538</v>
      </c>
      <c r="C23" s="331" t="s">
        <v>206</v>
      </c>
      <c r="D23" s="84" t="s">
        <v>390</v>
      </c>
      <c r="E23" s="82">
        <f t="shared" si="0"/>
        <v>6</v>
      </c>
      <c r="F23" s="76" t="s">
        <v>52</v>
      </c>
      <c r="G23" s="86"/>
      <c r="H23" s="84"/>
      <c r="I23" s="84"/>
      <c r="J23" s="86">
        <v>1</v>
      </c>
      <c r="K23" s="85">
        <v>1</v>
      </c>
      <c r="L23" s="85" t="s">
        <v>539</v>
      </c>
      <c r="M23" s="80">
        <v>44757</v>
      </c>
      <c r="N23" s="80">
        <v>44757</v>
      </c>
      <c r="O23" s="80">
        <v>44757</v>
      </c>
      <c r="P23" s="426" t="s">
        <v>430</v>
      </c>
      <c r="Q23" s="426" t="s">
        <v>431</v>
      </c>
      <c r="R23" s="77" t="s">
        <v>432</v>
      </c>
      <c r="S23" s="443" t="s">
        <v>540</v>
      </c>
      <c r="T23" s="443" t="s">
        <v>541</v>
      </c>
      <c r="U23" s="443">
        <v>25</v>
      </c>
      <c r="V23" s="87">
        <v>42</v>
      </c>
      <c r="W23" s="485">
        <v>37.390799999999999</v>
      </c>
      <c r="X23" s="332" t="s">
        <v>104</v>
      </c>
      <c r="Y23" s="87">
        <v>109</v>
      </c>
      <c r="Z23" s="485">
        <v>18.983329999999999</v>
      </c>
      <c r="AA23" s="80" t="s">
        <v>180</v>
      </c>
      <c r="AB23" s="80" t="s">
        <v>180</v>
      </c>
    </row>
    <row r="24" spans="1:31" x14ac:dyDescent="0.2">
      <c r="A24" s="81">
        <v>44756</v>
      </c>
      <c r="B24" s="83" t="s">
        <v>547</v>
      </c>
      <c r="C24" s="331" t="s">
        <v>207</v>
      </c>
      <c r="D24" s="84" t="s">
        <v>390</v>
      </c>
      <c r="E24" s="82">
        <f t="shared" si="0"/>
        <v>7</v>
      </c>
      <c r="F24" s="76" t="s">
        <v>49</v>
      </c>
      <c r="G24" s="86"/>
      <c r="H24" s="84"/>
      <c r="I24" s="84"/>
      <c r="J24" s="86">
        <v>1</v>
      </c>
      <c r="K24" s="85">
        <v>0.1</v>
      </c>
      <c r="L24" s="85" t="s">
        <v>548</v>
      </c>
      <c r="M24" s="80">
        <v>44756</v>
      </c>
      <c r="N24" s="80">
        <v>44756</v>
      </c>
      <c r="O24" s="80">
        <v>44757</v>
      </c>
      <c r="P24" s="426" t="s">
        <v>430</v>
      </c>
      <c r="Q24" s="426" t="s">
        <v>431</v>
      </c>
      <c r="R24" s="77" t="s">
        <v>432</v>
      </c>
      <c r="S24" s="443" t="s">
        <v>549</v>
      </c>
      <c r="T24" s="443" t="s">
        <v>550</v>
      </c>
      <c r="U24" s="443">
        <v>19</v>
      </c>
      <c r="V24" s="87">
        <v>42</v>
      </c>
      <c r="W24" s="485">
        <v>59.8</v>
      </c>
      <c r="X24" s="332" t="s">
        <v>104</v>
      </c>
      <c r="Y24" s="87">
        <v>110</v>
      </c>
      <c r="Z24" s="485">
        <v>57.5</v>
      </c>
      <c r="AA24" s="80" t="s">
        <v>180</v>
      </c>
      <c r="AB24" s="80" t="s">
        <v>180</v>
      </c>
    </row>
    <row r="25" spans="1:31" x14ac:dyDescent="0.2">
      <c r="A25" s="81">
        <v>44759</v>
      </c>
      <c r="B25" s="83" t="s">
        <v>552</v>
      </c>
      <c r="C25" s="331" t="s">
        <v>208</v>
      </c>
      <c r="D25" s="84" t="s">
        <v>553</v>
      </c>
      <c r="E25" s="82">
        <f t="shared" si="0"/>
        <v>8</v>
      </c>
      <c r="F25" s="76" t="s">
        <v>52</v>
      </c>
      <c r="G25" s="86"/>
      <c r="H25" s="84">
        <v>1</v>
      </c>
      <c r="I25" s="84">
        <v>0.1</v>
      </c>
      <c r="J25" s="86"/>
      <c r="K25" s="85"/>
      <c r="L25" s="85" t="s">
        <v>554</v>
      </c>
      <c r="M25" s="80">
        <v>44759</v>
      </c>
      <c r="N25" s="80">
        <v>44759</v>
      </c>
      <c r="O25" s="80">
        <v>44759</v>
      </c>
      <c r="P25" s="426" t="s">
        <v>430</v>
      </c>
      <c r="Q25" s="426" t="s">
        <v>431</v>
      </c>
      <c r="R25" s="77" t="s">
        <v>511</v>
      </c>
      <c r="S25" s="443" t="s">
        <v>592</v>
      </c>
      <c r="T25" s="443" t="s">
        <v>555</v>
      </c>
      <c r="U25" s="443">
        <v>5</v>
      </c>
      <c r="V25" s="87">
        <v>42</v>
      </c>
      <c r="W25" s="485">
        <v>57.3</v>
      </c>
      <c r="X25" s="332" t="s">
        <v>104</v>
      </c>
      <c r="Y25" s="87">
        <v>109</v>
      </c>
      <c r="Z25" s="485">
        <v>45.9</v>
      </c>
      <c r="AA25" s="80" t="s">
        <v>180</v>
      </c>
      <c r="AB25" s="80" t="s">
        <v>180</v>
      </c>
    </row>
    <row r="26" spans="1:31" x14ac:dyDescent="0.2">
      <c r="A26" s="81">
        <v>44761</v>
      </c>
      <c r="B26" s="83" t="s">
        <v>556</v>
      </c>
      <c r="C26" s="331" t="s">
        <v>209</v>
      </c>
      <c r="D26" s="84" t="s">
        <v>390</v>
      </c>
      <c r="E26" s="82">
        <f t="shared" si="0"/>
        <v>9</v>
      </c>
      <c r="F26" s="76" t="s">
        <v>51</v>
      </c>
      <c r="G26" s="86"/>
      <c r="H26" s="84"/>
      <c r="I26" s="84"/>
      <c r="J26" s="86">
        <v>1</v>
      </c>
      <c r="K26" s="85">
        <v>1.5</v>
      </c>
      <c r="L26" s="85" t="s">
        <v>562</v>
      </c>
      <c r="M26" s="80">
        <v>44765</v>
      </c>
      <c r="N26" s="80">
        <v>44767</v>
      </c>
      <c r="O26" s="80">
        <v>44767</v>
      </c>
      <c r="P26" s="426" t="s">
        <v>430</v>
      </c>
      <c r="Q26" s="426" t="s">
        <v>504</v>
      </c>
      <c r="R26" s="77" t="s">
        <v>432</v>
      </c>
      <c r="S26" s="443" t="s">
        <v>557</v>
      </c>
      <c r="T26" s="443" t="s">
        <v>434</v>
      </c>
      <c r="U26" s="443">
        <v>15</v>
      </c>
      <c r="V26" s="87">
        <v>44</v>
      </c>
      <c r="W26" s="485">
        <v>7.8</v>
      </c>
      <c r="X26" s="332" t="s">
        <v>104</v>
      </c>
      <c r="Y26" s="87">
        <v>110</v>
      </c>
      <c r="Z26" s="485">
        <v>38.5</v>
      </c>
      <c r="AA26" s="80" t="s">
        <v>180</v>
      </c>
      <c r="AB26" s="80" t="s">
        <v>180</v>
      </c>
    </row>
    <row r="27" spans="1:31" x14ac:dyDescent="0.2">
      <c r="A27" s="81">
        <v>44763</v>
      </c>
      <c r="B27" s="83" t="s">
        <v>566</v>
      </c>
      <c r="C27" s="331" t="s">
        <v>210</v>
      </c>
      <c r="D27" s="84" t="s">
        <v>565</v>
      </c>
      <c r="E27" s="82">
        <f t="shared" si="0"/>
        <v>10</v>
      </c>
      <c r="F27" s="76" t="s">
        <v>50</v>
      </c>
      <c r="G27" s="86"/>
      <c r="H27" s="84">
        <v>1</v>
      </c>
      <c r="I27" s="84">
        <v>0.1</v>
      </c>
      <c r="J27" s="86"/>
      <c r="K27" s="85"/>
      <c r="L27" s="85" t="s">
        <v>564</v>
      </c>
      <c r="M27" s="80">
        <v>44763</v>
      </c>
      <c r="N27" s="80">
        <v>44763</v>
      </c>
      <c r="O27" s="80">
        <v>44763</v>
      </c>
      <c r="P27" s="426" t="s">
        <v>430</v>
      </c>
      <c r="Q27" s="426" t="s">
        <v>504</v>
      </c>
      <c r="R27" s="77" t="s">
        <v>533</v>
      </c>
      <c r="S27" s="443" t="s">
        <v>534</v>
      </c>
      <c r="T27" s="443" t="s">
        <v>513</v>
      </c>
      <c r="U27" s="443">
        <v>35</v>
      </c>
      <c r="V27" s="87">
        <v>43</v>
      </c>
      <c r="W27" s="485">
        <v>26.6</v>
      </c>
      <c r="X27" s="332" t="s">
        <v>104</v>
      </c>
      <c r="Y27" s="87">
        <v>110</v>
      </c>
      <c r="Z27" s="485">
        <v>44.3</v>
      </c>
      <c r="AA27" s="80" t="s">
        <v>180</v>
      </c>
      <c r="AB27" s="80" t="s">
        <v>180</v>
      </c>
    </row>
    <row r="28" spans="1:31" x14ac:dyDescent="0.2">
      <c r="A28" s="81">
        <v>44767</v>
      </c>
      <c r="B28" s="83" t="s">
        <v>589</v>
      </c>
      <c r="C28" s="331" t="s">
        <v>211</v>
      </c>
      <c r="D28" s="84" t="s">
        <v>588</v>
      </c>
      <c r="E28" s="82">
        <f t="shared" si="0"/>
        <v>11</v>
      </c>
      <c r="F28" s="76" t="s">
        <v>49</v>
      </c>
      <c r="G28" s="86"/>
      <c r="H28" s="84">
        <v>1</v>
      </c>
      <c r="I28" s="84">
        <v>0.1</v>
      </c>
      <c r="J28" s="86"/>
      <c r="K28" s="85"/>
      <c r="L28" s="85" t="s">
        <v>575</v>
      </c>
      <c r="M28" s="80">
        <v>44767</v>
      </c>
      <c r="N28" s="80">
        <v>44767</v>
      </c>
      <c r="O28" s="80">
        <v>44767</v>
      </c>
      <c r="P28" s="426" t="s">
        <v>430</v>
      </c>
      <c r="Q28" s="426" t="s">
        <v>431</v>
      </c>
      <c r="R28" s="77" t="s">
        <v>533</v>
      </c>
      <c r="S28" s="443" t="s">
        <v>590</v>
      </c>
      <c r="T28" s="443" t="s">
        <v>513</v>
      </c>
      <c r="U28" s="443">
        <v>28</v>
      </c>
      <c r="V28" s="87">
        <v>42</v>
      </c>
      <c r="W28" s="485">
        <v>48.8</v>
      </c>
      <c r="X28" s="332" t="s">
        <v>104</v>
      </c>
      <c r="Y28" s="87">
        <v>110</v>
      </c>
      <c r="Z28" s="485">
        <v>41.3</v>
      </c>
      <c r="AA28" s="80" t="s">
        <v>180</v>
      </c>
      <c r="AB28" s="80" t="s">
        <v>180</v>
      </c>
    </row>
    <row r="29" spans="1:31" x14ac:dyDescent="0.2">
      <c r="A29" s="81">
        <v>44773</v>
      </c>
      <c r="B29" s="83" t="s">
        <v>587</v>
      </c>
      <c r="C29" s="331" t="s">
        <v>212</v>
      </c>
      <c r="D29" s="84" t="s">
        <v>390</v>
      </c>
      <c r="E29" s="82">
        <f t="shared" si="0"/>
        <v>12</v>
      </c>
      <c r="F29" s="76" t="s">
        <v>49</v>
      </c>
      <c r="G29" s="86"/>
      <c r="H29" s="84"/>
      <c r="I29" s="84"/>
      <c r="J29" s="86">
        <v>1</v>
      </c>
      <c r="K29" s="85">
        <v>0.2</v>
      </c>
      <c r="L29" s="85" t="s">
        <v>539</v>
      </c>
      <c r="M29" s="80">
        <v>44773</v>
      </c>
      <c r="N29" s="80">
        <v>44774</v>
      </c>
      <c r="O29" s="80">
        <v>44780</v>
      </c>
      <c r="P29" s="426" t="s">
        <v>430</v>
      </c>
      <c r="Q29" s="426" t="s">
        <v>431</v>
      </c>
      <c r="R29" s="77" t="s">
        <v>432</v>
      </c>
      <c r="S29" s="443" t="s">
        <v>592</v>
      </c>
      <c r="T29" s="443" t="s">
        <v>593</v>
      </c>
      <c r="U29" s="443">
        <v>22</v>
      </c>
      <c r="V29" s="87">
        <v>42</v>
      </c>
      <c r="W29" s="485">
        <v>54.6</v>
      </c>
      <c r="X29" s="332" t="s">
        <v>104</v>
      </c>
      <c r="Y29" s="87">
        <v>110</v>
      </c>
      <c r="Z29" s="485">
        <v>47</v>
      </c>
      <c r="AA29" s="80" t="s">
        <v>180</v>
      </c>
      <c r="AB29" s="80" t="s">
        <v>180</v>
      </c>
    </row>
    <row r="30" spans="1:31" x14ac:dyDescent="0.2">
      <c r="A30" s="81">
        <v>44774</v>
      </c>
      <c r="B30" s="83" t="s">
        <v>599</v>
      </c>
      <c r="C30" s="331" t="s">
        <v>213</v>
      </c>
      <c r="D30" s="84" t="s">
        <v>600</v>
      </c>
      <c r="E30" s="82">
        <f t="shared" si="0"/>
        <v>13</v>
      </c>
      <c r="F30" s="76" t="s">
        <v>50</v>
      </c>
      <c r="G30" s="86"/>
      <c r="H30" s="84">
        <v>1</v>
      </c>
      <c r="I30" s="84">
        <v>0.1</v>
      </c>
      <c r="J30" s="86"/>
      <c r="K30" s="85"/>
      <c r="L30" s="85" t="s">
        <v>564</v>
      </c>
      <c r="M30" s="80">
        <v>44774</v>
      </c>
      <c r="N30" s="80">
        <v>44775</v>
      </c>
      <c r="O30" s="80">
        <v>44775</v>
      </c>
      <c r="P30" s="426" t="s">
        <v>430</v>
      </c>
      <c r="Q30" s="426" t="s">
        <v>431</v>
      </c>
      <c r="R30" s="77" t="s">
        <v>432</v>
      </c>
      <c r="S30" s="443" t="s">
        <v>601</v>
      </c>
      <c r="T30" s="443" t="s">
        <v>602</v>
      </c>
      <c r="U30" s="443">
        <v>6</v>
      </c>
      <c r="V30" s="87">
        <v>43</v>
      </c>
      <c r="W30" s="485">
        <v>21.858000000000001</v>
      </c>
      <c r="X30" s="332" t="s">
        <v>104</v>
      </c>
      <c r="Y30" s="87">
        <v>110</v>
      </c>
      <c r="Z30" s="485">
        <v>26.819900000000001</v>
      </c>
      <c r="AA30" s="80" t="s">
        <v>180</v>
      </c>
      <c r="AB30" s="80" t="s">
        <v>180</v>
      </c>
    </row>
    <row r="31" spans="1:31" x14ac:dyDescent="0.2">
      <c r="A31" s="81">
        <v>44793</v>
      </c>
      <c r="B31" s="83" t="s">
        <v>639</v>
      </c>
      <c r="C31" s="331" t="s">
        <v>214</v>
      </c>
      <c r="D31" s="84" t="s">
        <v>390</v>
      </c>
      <c r="E31" s="82">
        <f t="shared" si="0"/>
        <v>14</v>
      </c>
      <c r="F31" s="76" t="s">
        <v>51</v>
      </c>
      <c r="G31" s="86"/>
      <c r="H31" s="84"/>
      <c r="I31" s="84"/>
      <c r="J31" s="86">
        <v>1</v>
      </c>
      <c r="K31" s="85">
        <v>0.1</v>
      </c>
      <c r="L31" s="85" t="s">
        <v>640</v>
      </c>
      <c r="M31" s="80">
        <v>44793</v>
      </c>
      <c r="N31" s="80">
        <v>44793</v>
      </c>
      <c r="O31" s="80">
        <v>44794</v>
      </c>
      <c r="P31" s="426" t="s">
        <v>430</v>
      </c>
      <c r="Q31" s="426" t="s">
        <v>431</v>
      </c>
      <c r="R31" s="77" t="s">
        <v>432</v>
      </c>
      <c r="S31" s="443" t="s">
        <v>641</v>
      </c>
      <c r="T31" s="443" t="s">
        <v>642</v>
      </c>
      <c r="U31" s="443">
        <v>10</v>
      </c>
      <c r="V31" s="87">
        <v>43</v>
      </c>
      <c r="W31" s="485">
        <v>47.3</v>
      </c>
      <c r="X31" s="332" t="s">
        <v>104</v>
      </c>
      <c r="Y31" s="87">
        <v>110</v>
      </c>
      <c r="Z31" s="485">
        <v>16.5</v>
      </c>
      <c r="AA31" s="80" t="s">
        <v>180</v>
      </c>
      <c r="AB31" s="80" t="s">
        <v>180</v>
      </c>
    </row>
    <row r="32" spans="1:31" x14ac:dyDescent="0.2">
      <c r="A32" s="81">
        <v>44794</v>
      </c>
      <c r="B32" s="83" t="s">
        <v>648</v>
      </c>
      <c r="C32" s="331" t="s">
        <v>215</v>
      </c>
      <c r="D32" s="84" t="s">
        <v>390</v>
      </c>
      <c r="E32" s="82">
        <f t="shared" si="0"/>
        <v>15</v>
      </c>
      <c r="F32" s="76" t="s">
        <v>52</v>
      </c>
      <c r="G32" s="86"/>
      <c r="H32" s="84"/>
      <c r="I32" s="84"/>
      <c r="J32" s="86">
        <v>1</v>
      </c>
      <c r="K32" s="85">
        <v>0.1</v>
      </c>
      <c r="L32" s="85" t="s">
        <v>500</v>
      </c>
      <c r="M32" s="80">
        <v>44794</v>
      </c>
      <c r="N32" s="80">
        <v>44795</v>
      </c>
      <c r="O32" s="80">
        <v>44795</v>
      </c>
      <c r="P32" s="426" t="s">
        <v>631</v>
      </c>
      <c r="Q32" s="426" t="s">
        <v>431</v>
      </c>
      <c r="R32" s="77" t="s">
        <v>511</v>
      </c>
      <c r="S32" s="443" t="s">
        <v>592</v>
      </c>
      <c r="T32" s="443" t="s">
        <v>505</v>
      </c>
      <c r="U32" s="443">
        <v>13</v>
      </c>
      <c r="V32" s="87">
        <v>42</v>
      </c>
      <c r="W32" s="485">
        <v>55.4</v>
      </c>
      <c r="X32" s="332" t="s">
        <v>104</v>
      </c>
      <c r="Y32" s="87">
        <v>109</v>
      </c>
      <c r="Z32" s="485">
        <v>48.2</v>
      </c>
      <c r="AA32" s="80" t="s">
        <v>180</v>
      </c>
      <c r="AB32" s="80" t="s">
        <v>180</v>
      </c>
    </row>
    <row r="33" spans="1:28" x14ac:dyDescent="0.2">
      <c r="A33" s="81">
        <v>44794</v>
      </c>
      <c r="B33" s="83" t="s">
        <v>654</v>
      </c>
      <c r="C33" s="331" t="s">
        <v>216</v>
      </c>
      <c r="D33" s="84" t="s">
        <v>390</v>
      </c>
      <c r="E33" s="82">
        <f t="shared" si="0"/>
        <v>16</v>
      </c>
      <c r="F33" s="76" t="s">
        <v>49</v>
      </c>
      <c r="G33" s="86"/>
      <c r="H33" s="84"/>
      <c r="I33" s="84"/>
      <c r="J33" s="86">
        <v>1</v>
      </c>
      <c r="K33" s="85">
        <v>0.1</v>
      </c>
      <c r="L33" s="85" t="s">
        <v>651</v>
      </c>
      <c r="M33" s="80">
        <v>44795</v>
      </c>
      <c r="N33" s="80">
        <v>44796</v>
      </c>
      <c r="O33" s="80">
        <v>44796</v>
      </c>
      <c r="P33" s="426" t="s">
        <v>631</v>
      </c>
      <c r="Q33" s="426" t="s">
        <v>431</v>
      </c>
      <c r="R33" s="77" t="s">
        <v>432</v>
      </c>
      <c r="S33" s="443" t="s">
        <v>506</v>
      </c>
      <c r="T33" s="443" t="s">
        <v>513</v>
      </c>
      <c r="U33" s="443">
        <v>9</v>
      </c>
      <c r="V33" s="87">
        <v>43</v>
      </c>
      <c r="W33" s="485">
        <v>11.7751</v>
      </c>
      <c r="X33" s="332" t="s">
        <v>104</v>
      </c>
      <c r="Y33" s="87">
        <v>110</v>
      </c>
      <c r="Z33" s="485">
        <v>45.689900000000002</v>
      </c>
      <c r="AA33" s="80" t="s">
        <v>180</v>
      </c>
      <c r="AB33" s="80" t="s">
        <v>180</v>
      </c>
    </row>
    <row r="34" spans="1:28" x14ac:dyDescent="0.2">
      <c r="A34" s="81">
        <v>44794</v>
      </c>
      <c r="B34" s="83" t="s">
        <v>649</v>
      </c>
      <c r="C34" s="331" t="s">
        <v>217</v>
      </c>
      <c r="D34" s="84" t="s">
        <v>390</v>
      </c>
      <c r="E34" s="82">
        <f t="shared" si="0"/>
        <v>17</v>
      </c>
      <c r="F34" s="76" t="s">
        <v>48</v>
      </c>
      <c r="G34" s="86"/>
      <c r="H34" s="84"/>
      <c r="I34" s="84"/>
      <c r="J34" s="86">
        <v>1</v>
      </c>
      <c r="K34" s="85">
        <v>0.1</v>
      </c>
      <c r="L34" s="85" t="s">
        <v>650</v>
      </c>
      <c r="M34" s="80">
        <v>44796</v>
      </c>
      <c r="N34" s="80">
        <v>44796</v>
      </c>
      <c r="O34" s="80">
        <v>44796</v>
      </c>
      <c r="P34" s="426" t="s">
        <v>430</v>
      </c>
      <c r="Q34" s="426" t="s">
        <v>431</v>
      </c>
      <c r="R34" s="77" t="s">
        <v>432</v>
      </c>
      <c r="S34" s="443" t="s">
        <v>540</v>
      </c>
      <c r="T34" s="443" t="s">
        <v>434</v>
      </c>
      <c r="U34" s="443">
        <v>33</v>
      </c>
      <c r="V34" s="87">
        <v>42</v>
      </c>
      <c r="W34" s="485">
        <v>37.673000000000002</v>
      </c>
      <c r="X34" s="332" t="s">
        <v>104</v>
      </c>
      <c r="Y34" s="87">
        <v>110</v>
      </c>
      <c r="Z34" s="485">
        <v>32.477899999999998</v>
      </c>
      <c r="AA34" s="80" t="s">
        <v>180</v>
      </c>
      <c r="AB34" s="80" t="s">
        <v>180</v>
      </c>
    </row>
    <row r="35" spans="1:28" x14ac:dyDescent="0.2">
      <c r="A35" s="81">
        <v>44796</v>
      </c>
      <c r="B35" s="692" t="s">
        <v>655</v>
      </c>
      <c r="C35" s="331" t="s">
        <v>218</v>
      </c>
      <c r="D35" s="693" t="s">
        <v>390</v>
      </c>
      <c r="E35" s="82">
        <f t="shared" si="0"/>
        <v>18</v>
      </c>
      <c r="F35" s="76" t="s">
        <v>50</v>
      </c>
      <c r="G35" s="86"/>
      <c r="H35" s="84"/>
      <c r="I35" s="84"/>
      <c r="J35" s="86">
        <v>1</v>
      </c>
      <c r="K35" s="85">
        <v>0.5</v>
      </c>
      <c r="L35" s="694" t="s">
        <v>656</v>
      </c>
      <c r="M35" s="80">
        <v>44797</v>
      </c>
      <c r="N35" s="80">
        <v>44798</v>
      </c>
      <c r="O35" s="80">
        <v>44806</v>
      </c>
      <c r="P35" s="426" t="s">
        <v>631</v>
      </c>
      <c r="Q35" s="426" t="s">
        <v>431</v>
      </c>
      <c r="R35" s="77" t="s">
        <v>432</v>
      </c>
      <c r="S35" s="695" t="s">
        <v>592</v>
      </c>
      <c r="T35" s="695" t="s">
        <v>507</v>
      </c>
      <c r="U35" s="443">
        <v>3</v>
      </c>
      <c r="V35" s="87">
        <v>43</v>
      </c>
      <c r="W35" s="485">
        <v>43.103499999999997</v>
      </c>
      <c r="X35" s="332" t="s">
        <v>104</v>
      </c>
      <c r="Y35" s="87">
        <v>110</v>
      </c>
      <c r="Z35" s="485">
        <v>31.3202</v>
      </c>
      <c r="AA35" s="80" t="s">
        <v>180</v>
      </c>
      <c r="AB35" s="80" t="s">
        <v>180</v>
      </c>
    </row>
    <row r="36" spans="1:28" x14ac:dyDescent="0.2">
      <c r="A36" s="81">
        <v>44805</v>
      </c>
      <c r="B36" s="692" t="s">
        <v>700</v>
      </c>
      <c r="C36" s="331" t="s">
        <v>219</v>
      </c>
      <c r="D36" s="84" t="s">
        <v>677</v>
      </c>
      <c r="E36" s="82">
        <f t="shared" si="0"/>
        <v>19</v>
      </c>
      <c r="F36" s="76" t="s">
        <v>49</v>
      </c>
      <c r="G36" s="86"/>
      <c r="H36" s="84">
        <v>1</v>
      </c>
      <c r="I36" s="84">
        <v>0.1</v>
      </c>
      <c r="J36" s="86"/>
      <c r="K36" s="85"/>
      <c r="L36" s="85" t="s">
        <v>673</v>
      </c>
      <c r="M36" s="80">
        <v>44805</v>
      </c>
      <c r="N36" s="80">
        <v>44805</v>
      </c>
      <c r="O36" s="80">
        <v>44806</v>
      </c>
      <c r="P36" s="426" t="s">
        <v>430</v>
      </c>
      <c r="Q36" s="426" t="s">
        <v>431</v>
      </c>
      <c r="R36" s="77" t="s">
        <v>432</v>
      </c>
      <c r="S36" s="443" t="s">
        <v>540</v>
      </c>
      <c r="T36" s="443" t="s">
        <v>593</v>
      </c>
      <c r="U36" s="443">
        <v>4</v>
      </c>
      <c r="V36" s="87">
        <v>42</v>
      </c>
      <c r="W36" s="485">
        <v>41.9</v>
      </c>
      <c r="X36" s="332" t="s">
        <v>104</v>
      </c>
      <c r="Y36" s="87">
        <v>110</v>
      </c>
      <c r="Z36" s="485">
        <v>46</v>
      </c>
      <c r="AA36" s="80" t="s">
        <v>180</v>
      </c>
      <c r="AB36" s="80" t="s">
        <v>180</v>
      </c>
    </row>
    <row r="37" spans="1:28" x14ac:dyDescent="0.2">
      <c r="A37" s="81">
        <v>44806</v>
      </c>
      <c r="B37" s="83" t="s">
        <v>674</v>
      </c>
      <c r="C37" s="331" t="s">
        <v>220</v>
      </c>
      <c r="D37" s="84" t="s">
        <v>676</v>
      </c>
      <c r="E37" s="82">
        <f t="shared" si="0"/>
        <v>20</v>
      </c>
      <c r="F37" s="76" t="s">
        <v>50</v>
      </c>
      <c r="G37" s="86"/>
      <c r="H37" s="84">
        <v>1</v>
      </c>
      <c r="I37" s="84">
        <v>0.1</v>
      </c>
      <c r="J37" s="86"/>
      <c r="K37" s="85"/>
      <c r="L37" s="85" t="s">
        <v>675</v>
      </c>
      <c r="M37" s="80">
        <v>44806</v>
      </c>
      <c r="N37" s="80">
        <v>44806</v>
      </c>
      <c r="O37" s="80">
        <v>44806</v>
      </c>
      <c r="P37" s="426" t="s">
        <v>430</v>
      </c>
      <c r="Q37" s="426" t="s">
        <v>431</v>
      </c>
      <c r="R37" s="77" t="s">
        <v>533</v>
      </c>
      <c r="S37" s="443" t="s">
        <v>534</v>
      </c>
      <c r="T37" s="443" t="s">
        <v>593</v>
      </c>
      <c r="U37" s="443">
        <v>29</v>
      </c>
      <c r="V37" s="87">
        <v>43</v>
      </c>
      <c r="W37" s="485">
        <v>29.53</v>
      </c>
      <c r="X37" s="332" t="s">
        <v>104</v>
      </c>
      <c r="Y37" s="87">
        <v>110</v>
      </c>
      <c r="Z37" s="485">
        <v>55.01</v>
      </c>
      <c r="AA37" s="80" t="s">
        <v>180</v>
      </c>
      <c r="AB37" s="80" t="s">
        <v>180</v>
      </c>
    </row>
    <row r="38" spans="1:28" x14ac:dyDescent="0.2">
      <c r="A38" s="81">
        <v>44809</v>
      </c>
      <c r="B38" s="83" t="s">
        <v>684</v>
      </c>
      <c r="C38" s="331" t="s">
        <v>221</v>
      </c>
      <c r="D38" s="84" t="s">
        <v>390</v>
      </c>
      <c r="E38" s="82">
        <f t="shared" si="0"/>
        <v>21</v>
      </c>
      <c r="F38" s="76" t="s">
        <v>49</v>
      </c>
      <c r="G38" s="86"/>
      <c r="H38" s="84"/>
      <c r="I38" s="84"/>
      <c r="J38" s="86">
        <v>1</v>
      </c>
      <c r="K38" s="85">
        <v>0.75</v>
      </c>
      <c r="L38" s="694" t="s">
        <v>686</v>
      </c>
      <c r="M38" s="80">
        <v>44810</v>
      </c>
      <c r="N38" s="80">
        <v>44812</v>
      </c>
      <c r="O38" s="80">
        <v>44812</v>
      </c>
      <c r="P38" s="426" t="s">
        <v>631</v>
      </c>
      <c r="Q38" s="426" t="s">
        <v>431</v>
      </c>
      <c r="R38" s="77" t="s">
        <v>432</v>
      </c>
      <c r="S38" s="443" t="s">
        <v>590</v>
      </c>
      <c r="T38" s="443" t="s">
        <v>593</v>
      </c>
      <c r="U38" s="443">
        <v>7</v>
      </c>
      <c r="V38" s="87">
        <v>42</v>
      </c>
      <c r="W38" s="485">
        <v>51.654499999999999</v>
      </c>
      <c r="X38" s="332" t="s">
        <v>104</v>
      </c>
      <c r="Y38" s="87">
        <v>110</v>
      </c>
      <c r="Z38" s="485">
        <v>50.561799999999998</v>
      </c>
      <c r="AA38" s="80" t="s">
        <v>180</v>
      </c>
      <c r="AB38" s="80" t="s">
        <v>180</v>
      </c>
    </row>
    <row r="39" spans="1:28" x14ac:dyDescent="0.2">
      <c r="A39" s="81">
        <v>44811</v>
      </c>
      <c r="B39" s="692" t="s">
        <v>672</v>
      </c>
      <c r="C39" s="331" t="s">
        <v>226</v>
      </c>
      <c r="D39" s="84" t="s">
        <v>390</v>
      </c>
      <c r="E39" s="82">
        <f t="shared" si="0"/>
        <v>22</v>
      </c>
      <c r="F39" s="696" t="s">
        <v>49</v>
      </c>
      <c r="G39" s="86"/>
      <c r="H39" s="84"/>
      <c r="I39" s="84"/>
      <c r="J39" s="86">
        <v>1</v>
      </c>
      <c r="K39" s="85">
        <v>0.1</v>
      </c>
      <c r="L39" s="694" t="s">
        <v>699</v>
      </c>
      <c r="M39" s="80">
        <v>44812</v>
      </c>
      <c r="N39" s="80">
        <v>44813</v>
      </c>
      <c r="O39" s="80">
        <v>44813</v>
      </c>
      <c r="P39" s="426" t="s">
        <v>430</v>
      </c>
      <c r="Q39" s="426" t="s">
        <v>431</v>
      </c>
      <c r="R39" s="77" t="s">
        <v>533</v>
      </c>
      <c r="S39" s="443" t="s">
        <v>540</v>
      </c>
      <c r="T39" s="443" t="s">
        <v>593</v>
      </c>
      <c r="U39" s="443">
        <v>11</v>
      </c>
      <c r="V39" s="87">
        <v>42</v>
      </c>
      <c r="W39" s="485">
        <v>41.284100000000002</v>
      </c>
      <c r="X39" s="332" t="s">
        <v>104</v>
      </c>
      <c r="Y39" s="87">
        <v>110</v>
      </c>
      <c r="Z39" s="485">
        <v>44.387999999999998</v>
      </c>
      <c r="AA39" s="80" t="s">
        <v>180</v>
      </c>
      <c r="AB39" s="80" t="s">
        <v>180</v>
      </c>
    </row>
    <row r="40" spans="1:28" x14ac:dyDescent="0.2">
      <c r="A40" s="81">
        <v>44815</v>
      </c>
      <c r="B40" s="83" t="s">
        <v>713</v>
      </c>
      <c r="C40" s="331" t="s">
        <v>227</v>
      </c>
      <c r="D40" s="84" t="s">
        <v>390</v>
      </c>
      <c r="E40" s="82">
        <f t="shared" si="0"/>
        <v>23</v>
      </c>
      <c r="F40" s="76" t="s">
        <v>52</v>
      </c>
      <c r="G40" s="86"/>
      <c r="H40" s="84"/>
      <c r="I40" s="84"/>
      <c r="J40" s="86">
        <v>1</v>
      </c>
      <c r="K40" s="85">
        <v>0.5</v>
      </c>
      <c r="L40" s="85" t="s">
        <v>717</v>
      </c>
      <c r="M40" s="80">
        <v>44816</v>
      </c>
      <c r="N40" s="80">
        <v>44817</v>
      </c>
      <c r="O40" s="80">
        <v>44817</v>
      </c>
      <c r="P40" s="426" t="s">
        <v>631</v>
      </c>
      <c r="Q40" s="426" t="s">
        <v>431</v>
      </c>
      <c r="R40" s="77" t="s">
        <v>432</v>
      </c>
      <c r="S40" s="443" t="s">
        <v>512</v>
      </c>
      <c r="T40" s="443" t="s">
        <v>555</v>
      </c>
      <c r="U40" s="443">
        <v>15</v>
      </c>
      <c r="V40" s="87">
        <v>43</v>
      </c>
      <c r="W40" s="485">
        <v>26.343</v>
      </c>
      <c r="X40" s="332" t="s">
        <v>104</v>
      </c>
      <c r="Y40" s="87">
        <v>109</v>
      </c>
      <c r="Z40" s="485">
        <v>48.277000000000001</v>
      </c>
      <c r="AA40" s="80" t="s">
        <v>180</v>
      </c>
      <c r="AB40" s="80" t="s">
        <v>180</v>
      </c>
    </row>
    <row r="41" spans="1:28" x14ac:dyDescent="0.2">
      <c r="A41" s="81">
        <v>44822</v>
      </c>
      <c r="B41" s="83" t="s">
        <v>721</v>
      </c>
      <c r="C41" s="331" t="s">
        <v>228</v>
      </c>
      <c r="D41" s="84" t="s">
        <v>723</v>
      </c>
      <c r="E41" s="82">
        <f t="shared" si="0"/>
        <v>24</v>
      </c>
      <c r="F41" s="76" t="s">
        <v>48</v>
      </c>
      <c r="G41" s="86"/>
      <c r="H41" s="84">
        <v>1</v>
      </c>
      <c r="I41" s="84">
        <v>0.1</v>
      </c>
      <c r="J41" s="86"/>
      <c r="K41" s="85"/>
      <c r="L41" s="85" t="s">
        <v>722</v>
      </c>
      <c r="M41" s="80">
        <v>44822</v>
      </c>
      <c r="N41" s="80">
        <v>44823</v>
      </c>
      <c r="O41" s="80">
        <v>44823</v>
      </c>
      <c r="P41" s="426" t="s">
        <v>430</v>
      </c>
      <c r="Q41" s="426" t="s">
        <v>431</v>
      </c>
      <c r="R41" s="77" t="s">
        <v>432</v>
      </c>
      <c r="S41" s="443" t="s">
        <v>506</v>
      </c>
      <c r="T41" s="443" t="s">
        <v>724</v>
      </c>
      <c r="U41" s="443">
        <v>31</v>
      </c>
      <c r="V41" s="87">
        <v>43</v>
      </c>
      <c r="W41" s="485">
        <v>7.7110000000000003</v>
      </c>
      <c r="X41" s="332" t="s">
        <v>104</v>
      </c>
      <c r="Y41" s="87">
        <v>110</v>
      </c>
      <c r="Z41" s="485">
        <v>13.360799999999999</v>
      </c>
      <c r="AA41" s="80" t="s">
        <v>180</v>
      </c>
      <c r="AB41" s="80" t="s">
        <v>180</v>
      </c>
    </row>
    <row r="42" spans="1:28" x14ac:dyDescent="0.2">
      <c r="A42" s="81">
        <v>44823</v>
      </c>
      <c r="B42" s="83" t="s">
        <v>726</v>
      </c>
      <c r="C42" s="331" t="s">
        <v>229</v>
      </c>
      <c r="D42" s="84" t="s">
        <v>390</v>
      </c>
      <c r="E42" s="82">
        <f t="shared" si="0"/>
        <v>25</v>
      </c>
      <c r="F42" s="76" t="s">
        <v>49</v>
      </c>
      <c r="G42" s="86"/>
      <c r="H42" s="84"/>
      <c r="I42" s="84"/>
      <c r="J42" s="86">
        <v>1</v>
      </c>
      <c r="K42" s="85">
        <v>0.1</v>
      </c>
      <c r="L42" s="85" t="s">
        <v>727</v>
      </c>
      <c r="M42" s="80">
        <v>44824</v>
      </c>
      <c r="N42" s="80">
        <v>44824</v>
      </c>
      <c r="O42" s="80">
        <v>44824</v>
      </c>
      <c r="P42" s="426" t="s">
        <v>430</v>
      </c>
      <c r="Q42" s="426" t="s">
        <v>431</v>
      </c>
      <c r="R42" s="77" t="s">
        <v>432</v>
      </c>
      <c r="S42" s="443" t="s">
        <v>592</v>
      </c>
      <c r="T42" s="443" t="s">
        <v>513</v>
      </c>
      <c r="U42" s="443">
        <v>21</v>
      </c>
      <c r="V42" s="87">
        <v>42</v>
      </c>
      <c r="W42" s="485">
        <v>54.67</v>
      </c>
      <c r="X42" s="332" t="s">
        <v>104</v>
      </c>
      <c r="Y42" s="87">
        <v>110</v>
      </c>
      <c r="Z42" s="485">
        <v>41.145000000000003</v>
      </c>
      <c r="AA42" s="80" t="s">
        <v>180</v>
      </c>
      <c r="AB42" s="80" t="s">
        <v>180</v>
      </c>
    </row>
    <row r="43" spans="1:28" x14ac:dyDescent="0.2">
      <c r="A43" s="81">
        <v>44823</v>
      </c>
      <c r="B43" s="83" t="s">
        <v>728</v>
      </c>
      <c r="C43" s="331" t="s">
        <v>230</v>
      </c>
      <c r="D43" s="84" t="s">
        <v>390</v>
      </c>
      <c r="E43" s="82">
        <f t="shared" si="0"/>
        <v>26</v>
      </c>
      <c r="F43" s="76" t="s">
        <v>49</v>
      </c>
      <c r="G43" s="86"/>
      <c r="H43" s="84"/>
      <c r="I43" s="84"/>
      <c r="J43" s="86">
        <v>1</v>
      </c>
      <c r="K43" s="85">
        <v>0.1</v>
      </c>
      <c r="L43" s="85" t="s">
        <v>729</v>
      </c>
      <c r="M43" s="80">
        <v>44823</v>
      </c>
      <c r="N43" s="80">
        <v>44823</v>
      </c>
      <c r="O43" s="80">
        <v>44824</v>
      </c>
      <c r="P43" s="426" t="s">
        <v>430</v>
      </c>
      <c r="Q43" s="426" t="s">
        <v>431</v>
      </c>
      <c r="R43" s="77" t="s">
        <v>432</v>
      </c>
      <c r="S43" s="443" t="s">
        <v>592</v>
      </c>
      <c r="T43" s="443" t="s">
        <v>593</v>
      </c>
      <c r="U43" s="443">
        <v>34</v>
      </c>
      <c r="V43" s="87">
        <v>42</v>
      </c>
      <c r="W43" s="485">
        <v>53.094999999999999</v>
      </c>
      <c r="X43" s="78" t="s">
        <v>104</v>
      </c>
      <c r="Y43" s="87">
        <v>110</v>
      </c>
      <c r="Z43" s="485">
        <v>46.841999999999999</v>
      </c>
      <c r="AA43" s="80" t="s">
        <v>180</v>
      </c>
      <c r="AB43" s="80" t="s">
        <v>180</v>
      </c>
    </row>
    <row r="44" spans="1:28" x14ac:dyDescent="0.2">
      <c r="A44" s="81">
        <v>44824</v>
      </c>
      <c r="B44" s="83" t="s">
        <v>734</v>
      </c>
      <c r="C44" s="331" t="s">
        <v>231</v>
      </c>
      <c r="D44" s="84" t="s">
        <v>390</v>
      </c>
      <c r="E44" s="82">
        <f t="shared" si="0"/>
        <v>27</v>
      </c>
      <c r="F44" s="76" t="s">
        <v>47</v>
      </c>
      <c r="G44" s="86"/>
      <c r="H44" s="84"/>
      <c r="I44" s="84"/>
      <c r="J44" s="86">
        <v>1</v>
      </c>
      <c r="K44" s="85">
        <v>1</v>
      </c>
      <c r="L44" s="85" t="s">
        <v>732</v>
      </c>
      <c r="M44" s="80">
        <v>44826</v>
      </c>
      <c r="N44" s="80">
        <v>44828</v>
      </c>
      <c r="O44" s="80">
        <v>44832</v>
      </c>
      <c r="P44" s="426" t="s">
        <v>631</v>
      </c>
      <c r="Q44" s="426" t="s">
        <v>431</v>
      </c>
      <c r="R44" s="77" t="s">
        <v>432</v>
      </c>
      <c r="S44" s="443" t="s">
        <v>733</v>
      </c>
      <c r="T44" s="443" t="s">
        <v>593</v>
      </c>
      <c r="U44" s="443">
        <v>28</v>
      </c>
      <c r="V44" s="87">
        <v>42</v>
      </c>
      <c r="W44" s="485">
        <v>12.758599999999999</v>
      </c>
      <c r="X44" s="78" t="s">
        <v>104</v>
      </c>
      <c r="Y44" s="87">
        <v>110</v>
      </c>
      <c r="Z44" s="485">
        <v>43.149700000000003</v>
      </c>
      <c r="AA44" s="80" t="s">
        <v>180</v>
      </c>
      <c r="AB44" s="80" t="s">
        <v>180</v>
      </c>
    </row>
    <row r="45" spans="1:28" x14ac:dyDescent="0.2">
      <c r="A45" s="81">
        <v>44826</v>
      </c>
      <c r="B45" s="83" t="s">
        <v>735</v>
      </c>
      <c r="C45" s="331" t="s">
        <v>232</v>
      </c>
      <c r="D45" s="84" t="s">
        <v>390</v>
      </c>
      <c r="E45" s="82">
        <f t="shared" si="0"/>
        <v>28</v>
      </c>
      <c r="F45" s="76" t="s">
        <v>50</v>
      </c>
      <c r="G45" s="86"/>
      <c r="H45" s="84"/>
      <c r="I45" s="84"/>
      <c r="J45" s="86">
        <v>1</v>
      </c>
      <c r="K45" s="85">
        <v>0.1</v>
      </c>
      <c r="L45" s="85" t="s">
        <v>532</v>
      </c>
      <c r="M45" s="80">
        <v>44826</v>
      </c>
      <c r="N45" s="80">
        <v>44826</v>
      </c>
      <c r="O45" s="80">
        <v>44826</v>
      </c>
      <c r="P45" s="426" t="s">
        <v>430</v>
      </c>
      <c r="Q45" s="426" t="s">
        <v>431</v>
      </c>
      <c r="R45" s="77" t="s">
        <v>432</v>
      </c>
      <c r="S45" s="443" t="s">
        <v>601</v>
      </c>
      <c r="T45" s="443" t="s">
        <v>513</v>
      </c>
      <c r="U45" s="443">
        <v>33</v>
      </c>
      <c r="V45" s="87">
        <v>43</v>
      </c>
      <c r="W45" s="485">
        <v>17.829999999999998</v>
      </c>
      <c r="X45" s="78" t="s">
        <v>104</v>
      </c>
      <c r="Y45" s="87">
        <v>110</v>
      </c>
      <c r="Z45" s="485">
        <v>45.478000000000002</v>
      </c>
      <c r="AA45" s="80" t="s">
        <v>180</v>
      </c>
      <c r="AB45" s="80" t="s">
        <v>180</v>
      </c>
    </row>
    <row r="46" spans="1:28" x14ac:dyDescent="0.2">
      <c r="A46" s="81">
        <v>44828</v>
      </c>
      <c r="B46" s="83" t="s">
        <v>737</v>
      </c>
      <c r="C46" s="331" t="s">
        <v>233</v>
      </c>
      <c r="D46" s="84" t="s">
        <v>739</v>
      </c>
      <c r="E46" s="82">
        <f t="shared" si="0"/>
        <v>29</v>
      </c>
      <c r="F46" s="76" t="s">
        <v>49</v>
      </c>
      <c r="G46" s="86"/>
      <c r="H46" s="84"/>
      <c r="I46" s="84"/>
      <c r="J46" s="86">
        <v>1</v>
      </c>
      <c r="K46" s="85">
        <v>0.1</v>
      </c>
      <c r="L46" s="85" t="s">
        <v>738</v>
      </c>
      <c r="M46" s="80">
        <v>44846</v>
      </c>
      <c r="N46" s="80">
        <v>44846</v>
      </c>
      <c r="O46" s="80">
        <v>44846</v>
      </c>
      <c r="P46" s="426" t="s">
        <v>430</v>
      </c>
      <c r="Q46" s="426" t="s">
        <v>431</v>
      </c>
      <c r="R46" s="77" t="s">
        <v>432</v>
      </c>
      <c r="S46" s="443" t="s">
        <v>590</v>
      </c>
      <c r="T46" s="443" t="s">
        <v>593</v>
      </c>
      <c r="U46" s="443">
        <v>5</v>
      </c>
      <c r="V46" s="87">
        <v>42</v>
      </c>
      <c r="W46" s="485">
        <v>51.9</v>
      </c>
      <c r="X46" s="78" t="s">
        <v>104</v>
      </c>
      <c r="Y46" s="87">
        <v>110</v>
      </c>
      <c r="Z46" s="485">
        <v>49.7</v>
      </c>
      <c r="AA46" s="80" t="s">
        <v>180</v>
      </c>
      <c r="AB46" s="80" t="s">
        <v>180</v>
      </c>
    </row>
    <row r="47" spans="1:28" x14ac:dyDescent="0.2">
      <c r="A47" s="81">
        <v>44830</v>
      </c>
      <c r="B47" s="83" t="s">
        <v>750</v>
      </c>
      <c r="C47" s="331" t="s">
        <v>234</v>
      </c>
      <c r="D47" s="84" t="s">
        <v>751</v>
      </c>
      <c r="E47" s="82">
        <f t="shared" si="0"/>
        <v>30</v>
      </c>
      <c r="F47" s="657" t="s">
        <v>50</v>
      </c>
      <c r="G47" s="86"/>
      <c r="H47" s="84">
        <v>1</v>
      </c>
      <c r="I47" s="84">
        <v>0.1</v>
      </c>
      <c r="J47" s="86"/>
      <c r="K47" s="85"/>
      <c r="L47" s="85" t="s">
        <v>564</v>
      </c>
      <c r="M47" s="80">
        <v>44831</v>
      </c>
      <c r="N47" s="80">
        <v>44831</v>
      </c>
      <c r="O47" s="80">
        <v>44834</v>
      </c>
      <c r="P47" s="426" t="s">
        <v>430</v>
      </c>
      <c r="Q47" s="426" t="s">
        <v>431</v>
      </c>
      <c r="R47" s="77" t="s">
        <v>432</v>
      </c>
      <c r="S47" s="443" t="s">
        <v>601</v>
      </c>
      <c r="T47" s="443" t="s">
        <v>507</v>
      </c>
      <c r="U47" s="443">
        <v>11</v>
      </c>
      <c r="V47" s="87">
        <v>42</v>
      </c>
      <c r="W47" s="485">
        <v>21.1416</v>
      </c>
      <c r="X47" s="78" t="s">
        <v>104</v>
      </c>
      <c r="Y47" s="87">
        <v>110</v>
      </c>
      <c r="Z47" s="485">
        <v>31.9833</v>
      </c>
      <c r="AA47" s="80" t="s">
        <v>180</v>
      </c>
      <c r="AB47" s="80" t="s">
        <v>180</v>
      </c>
    </row>
    <row r="48" spans="1:28" x14ac:dyDescent="0.2">
      <c r="A48" s="81">
        <v>44834</v>
      </c>
      <c r="B48" s="83" t="s">
        <v>754</v>
      </c>
      <c r="C48" s="331" t="s">
        <v>235</v>
      </c>
      <c r="D48" s="84" t="s">
        <v>390</v>
      </c>
      <c r="E48" s="82">
        <f t="shared" si="0"/>
        <v>31</v>
      </c>
      <c r="F48" s="657" t="s">
        <v>49</v>
      </c>
      <c r="G48" s="86"/>
      <c r="H48" s="84"/>
      <c r="I48" s="84"/>
      <c r="J48" s="86">
        <v>1</v>
      </c>
      <c r="K48" s="85">
        <v>0.1</v>
      </c>
      <c r="L48" s="85" t="s">
        <v>640</v>
      </c>
      <c r="M48" s="80">
        <v>44834</v>
      </c>
      <c r="N48" s="80">
        <v>44839</v>
      </c>
      <c r="O48" s="80"/>
      <c r="P48" s="426" t="s">
        <v>430</v>
      </c>
      <c r="Q48" s="426" t="s">
        <v>431</v>
      </c>
      <c r="R48" s="77" t="s">
        <v>432</v>
      </c>
      <c r="S48" s="443" t="s">
        <v>755</v>
      </c>
      <c r="T48" s="443" t="s">
        <v>593</v>
      </c>
      <c r="U48" s="443">
        <v>3</v>
      </c>
      <c r="V48" s="87">
        <v>42</v>
      </c>
      <c r="W48" s="485">
        <v>36.64</v>
      </c>
      <c r="X48" s="78" t="s">
        <v>104</v>
      </c>
      <c r="Y48" s="87">
        <v>110</v>
      </c>
      <c r="Z48" s="485">
        <v>44.75</v>
      </c>
      <c r="AA48" s="80" t="s">
        <v>180</v>
      </c>
      <c r="AB48" s="80" t="s">
        <v>180</v>
      </c>
    </row>
    <row r="49" spans="1:28" x14ac:dyDescent="0.2">
      <c r="A49" s="81">
        <v>44837</v>
      </c>
      <c r="B49" s="83" t="s">
        <v>772</v>
      </c>
      <c r="C49" s="331" t="s">
        <v>236</v>
      </c>
      <c r="D49" s="84" t="s">
        <v>759</v>
      </c>
      <c r="E49" s="82">
        <f t="shared" si="0"/>
        <v>32</v>
      </c>
      <c r="F49" s="657" t="s">
        <v>49</v>
      </c>
      <c r="G49" s="86"/>
      <c r="H49" s="84">
        <v>1</v>
      </c>
      <c r="I49" s="84">
        <v>0.1</v>
      </c>
      <c r="J49" s="86"/>
      <c r="K49" s="85"/>
      <c r="L49" s="85" t="s">
        <v>548</v>
      </c>
      <c r="M49" s="80">
        <v>44836</v>
      </c>
      <c r="N49" s="80">
        <v>44836</v>
      </c>
      <c r="O49" s="80">
        <v>44838</v>
      </c>
      <c r="P49" s="426" t="s">
        <v>430</v>
      </c>
      <c r="Q49" s="426" t="s">
        <v>431</v>
      </c>
      <c r="R49" s="77" t="s">
        <v>758</v>
      </c>
      <c r="S49" s="443" t="s">
        <v>592</v>
      </c>
      <c r="T49" s="443" t="s">
        <v>593</v>
      </c>
      <c r="U49" s="443">
        <v>17</v>
      </c>
      <c r="V49" s="87">
        <v>42</v>
      </c>
      <c r="W49" s="485">
        <v>56</v>
      </c>
      <c r="X49" s="78" t="s">
        <v>104</v>
      </c>
      <c r="Y49" s="87">
        <v>110</v>
      </c>
      <c r="Z49" s="485">
        <v>49.713000000000001</v>
      </c>
      <c r="AA49" s="80" t="s">
        <v>180</v>
      </c>
      <c r="AB49" s="80" t="s">
        <v>180</v>
      </c>
    </row>
    <row r="50" spans="1:28" x14ac:dyDescent="0.2">
      <c r="A50" s="81">
        <v>44838</v>
      </c>
      <c r="B50" s="83" t="s">
        <v>760</v>
      </c>
      <c r="C50" s="331" t="s">
        <v>237</v>
      </c>
      <c r="D50" s="84" t="s">
        <v>761</v>
      </c>
      <c r="E50" s="82">
        <f t="shared" si="0"/>
        <v>33</v>
      </c>
      <c r="F50" s="657" t="s">
        <v>49</v>
      </c>
      <c r="G50" s="86"/>
      <c r="H50" s="84">
        <v>1</v>
      </c>
      <c r="I50" s="84">
        <v>0.1</v>
      </c>
      <c r="J50" s="86"/>
      <c r="K50" s="85"/>
      <c r="L50" s="85" t="s">
        <v>699</v>
      </c>
      <c r="M50" s="80">
        <v>44839</v>
      </c>
      <c r="N50" s="80">
        <v>44840</v>
      </c>
      <c r="O50" s="80">
        <v>44840</v>
      </c>
      <c r="P50" s="426" t="s">
        <v>430</v>
      </c>
      <c r="Q50" s="426" t="s">
        <v>431</v>
      </c>
      <c r="R50" s="77" t="s">
        <v>432</v>
      </c>
      <c r="S50" s="443" t="s">
        <v>762</v>
      </c>
      <c r="T50" s="443" t="s">
        <v>434</v>
      </c>
      <c r="U50" s="443">
        <v>29</v>
      </c>
      <c r="V50" s="87">
        <v>43</v>
      </c>
      <c r="W50" s="485">
        <v>4.375</v>
      </c>
      <c r="X50" s="78" t="s">
        <v>104</v>
      </c>
      <c r="Y50" s="87">
        <v>110</v>
      </c>
      <c r="Z50" s="485">
        <v>35.658000000000001</v>
      </c>
      <c r="AA50" s="80" t="s">
        <v>180</v>
      </c>
      <c r="AB50" s="80" t="s">
        <v>180</v>
      </c>
    </row>
    <row r="51" spans="1:28" x14ac:dyDescent="0.2">
      <c r="A51" s="81">
        <v>44851</v>
      </c>
      <c r="B51" s="83" t="s">
        <v>764</v>
      </c>
      <c r="C51" s="331" t="s">
        <v>238</v>
      </c>
      <c r="D51" s="84" t="s">
        <v>771</v>
      </c>
      <c r="E51" s="82">
        <f t="shared" ref="E51:E110" si="1">IF(B51="","",E50+1)</f>
        <v>34</v>
      </c>
      <c r="F51" s="657" t="s">
        <v>48</v>
      </c>
      <c r="G51" s="86"/>
      <c r="H51" s="84">
        <v>1</v>
      </c>
      <c r="I51" s="84">
        <v>0.5</v>
      </c>
      <c r="J51" s="86"/>
      <c r="K51" s="85"/>
      <c r="L51" s="85" t="s">
        <v>768</v>
      </c>
      <c r="M51" s="80">
        <v>44852</v>
      </c>
      <c r="N51" s="80">
        <v>44852</v>
      </c>
      <c r="O51" s="80">
        <v>44853</v>
      </c>
      <c r="P51" s="426" t="s">
        <v>631</v>
      </c>
      <c r="Q51" s="426" t="s">
        <v>431</v>
      </c>
      <c r="R51" s="77" t="s">
        <v>432</v>
      </c>
      <c r="S51" s="443" t="s">
        <v>592</v>
      </c>
      <c r="T51" s="443" t="s">
        <v>434</v>
      </c>
      <c r="U51" s="443">
        <v>19</v>
      </c>
      <c r="V51" s="87">
        <v>42</v>
      </c>
      <c r="W51" s="485">
        <v>54.261000000000003</v>
      </c>
      <c r="X51" s="78" t="s">
        <v>104</v>
      </c>
      <c r="Y51" s="87">
        <v>110</v>
      </c>
      <c r="Z51" s="485">
        <v>36.762099999999997</v>
      </c>
      <c r="AA51" s="80" t="s">
        <v>180</v>
      </c>
      <c r="AB51" s="80" t="s">
        <v>180</v>
      </c>
    </row>
    <row r="52" spans="1:28" x14ac:dyDescent="0.2">
      <c r="A52" s="81">
        <v>44853</v>
      </c>
      <c r="B52" s="83" t="s">
        <v>767</v>
      </c>
      <c r="C52" s="331" t="s">
        <v>239</v>
      </c>
      <c r="D52" s="84" t="s">
        <v>769</v>
      </c>
      <c r="E52" s="82">
        <f t="shared" si="1"/>
        <v>35</v>
      </c>
      <c r="F52" s="657" t="s">
        <v>48</v>
      </c>
      <c r="G52" s="86"/>
      <c r="H52" s="84">
        <v>1</v>
      </c>
      <c r="I52" s="84">
        <v>0.3</v>
      </c>
      <c r="J52" s="86"/>
      <c r="K52" s="85"/>
      <c r="L52" s="85" t="s">
        <v>773</v>
      </c>
      <c r="M52" s="80">
        <v>44854</v>
      </c>
      <c r="N52" s="80">
        <v>44862</v>
      </c>
      <c r="O52" s="80">
        <v>44865</v>
      </c>
      <c r="P52" s="426" t="s">
        <v>631</v>
      </c>
      <c r="Q52" s="426" t="s">
        <v>431</v>
      </c>
      <c r="R52" s="77" t="s">
        <v>432</v>
      </c>
      <c r="S52" s="443" t="s">
        <v>592</v>
      </c>
      <c r="T52" s="443" t="s">
        <v>593</v>
      </c>
      <c r="U52" s="443">
        <v>26</v>
      </c>
      <c r="V52" s="87">
        <v>42</v>
      </c>
      <c r="W52" s="485">
        <v>53.881999999999998</v>
      </c>
      <c r="X52" s="78" t="s">
        <v>104</v>
      </c>
      <c r="Y52" s="87">
        <v>110</v>
      </c>
      <c r="Z52" s="485">
        <v>45.738</v>
      </c>
      <c r="AA52" s="80" t="s">
        <v>180</v>
      </c>
      <c r="AB52" s="80" t="s">
        <v>180</v>
      </c>
    </row>
    <row r="53" spans="1:28" x14ac:dyDescent="0.2">
      <c r="A53" s="81"/>
      <c r="B53" s="83"/>
      <c r="C53" s="331" t="s">
        <v>240</v>
      </c>
      <c r="D53" s="84"/>
      <c r="E53" s="82" t="str">
        <f t="shared" si="1"/>
        <v/>
      </c>
      <c r="F53" s="657"/>
      <c r="G53" s="86"/>
      <c r="H53" s="84"/>
      <c r="I53" s="84"/>
      <c r="J53" s="86"/>
      <c r="K53" s="85"/>
      <c r="L53" s="85"/>
      <c r="M53" s="80"/>
      <c r="N53" s="80"/>
      <c r="O53" s="80"/>
      <c r="P53" s="426"/>
      <c r="Q53" s="426"/>
      <c r="R53" s="77"/>
      <c r="S53" s="443"/>
      <c r="T53" s="443"/>
      <c r="U53" s="443"/>
      <c r="V53" s="87"/>
      <c r="W53" s="485"/>
      <c r="X53" s="78" t="s">
        <v>104</v>
      </c>
      <c r="Y53" s="87"/>
      <c r="Z53" s="485"/>
      <c r="AA53" s="80"/>
      <c r="AB53" s="80"/>
    </row>
    <row r="54" spans="1:28" x14ac:dyDescent="0.2">
      <c r="A54" s="81"/>
      <c r="B54" s="83"/>
      <c r="C54" s="331" t="s">
        <v>241</v>
      </c>
      <c r="D54" s="84"/>
      <c r="E54" s="82" t="str">
        <f t="shared" si="1"/>
        <v/>
      </c>
      <c r="F54" s="657"/>
      <c r="G54" s="86"/>
      <c r="H54" s="84"/>
      <c r="I54" s="84"/>
      <c r="J54" s="86"/>
      <c r="K54" s="85"/>
      <c r="L54" s="85"/>
      <c r="M54" s="80"/>
      <c r="N54" s="80"/>
      <c r="O54" s="80"/>
      <c r="P54" s="426"/>
      <c r="Q54" s="426"/>
      <c r="R54" s="77"/>
      <c r="S54" s="443"/>
      <c r="T54" s="443"/>
      <c r="U54" s="443"/>
      <c r="V54" s="87"/>
      <c r="W54" s="485"/>
      <c r="X54" s="78" t="s">
        <v>104</v>
      </c>
      <c r="Y54" s="87"/>
      <c r="Z54" s="485"/>
      <c r="AA54" s="80"/>
      <c r="AB54" s="80"/>
    </row>
    <row r="55" spans="1:28" x14ac:dyDescent="0.2">
      <c r="A55" s="81"/>
      <c r="B55" s="83"/>
      <c r="C55" s="331" t="s">
        <v>242</v>
      </c>
      <c r="D55" s="84"/>
      <c r="E55" s="82" t="str">
        <f t="shared" si="1"/>
        <v/>
      </c>
      <c r="F55" s="657"/>
      <c r="G55" s="86"/>
      <c r="H55" s="84"/>
      <c r="I55" s="84"/>
      <c r="J55" s="86"/>
      <c r="K55" s="85"/>
      <c r="L55" s="85"/>
      <c r="M55" s="80"/>
      <c r="N55" s="80"/>
      <c r="O55" s="80"/>
      <c r="P55" s="426"/>
      <c r="Q55" s="426"/>
      <c r="R55" s="77"/>
      <c r="S55" s="443"/>
      <c r="T55" s="443"/>
      <c r="U55" s="443"/>
      <c r="V55" s="87"/>
      <c r="W55" s="485"/>
      <c r="X55" s="78" t="s">
        <v>104</v>
      </c>
      <c r="Y55" s="87"/>
      <c r="Z55" s="485"/>
      <c r="AA55" s="80"/>
      <c r="AB55" s="80"/>
    </row>
    <row r="56" spans="1:28" x14ac:dyDescent="0.2">
      <c r="A56" s="81"/>
      <c r="B56" s="83"/>
      <c r="C56" s="331" t="s">
        <v>243</v>
      </c>
      <c r="D56" s="84"/>
      <c r="E56" s="82" t="str">
        <f t="shared" si="1"/>
        <v/>
      </c>
      <c r="F56" s="657"/>
      <c r="G56" s="86"/>
      <c r="H56" s="84"/>
      <c r="I56" s="84"/>
      <c r="J56" s="86"/>
      <c r="K56" s="85"/>
      <c r="L56" s="85"/>
      <c r="M56" s="80"/>
      <c r="N56" s="80"/>
      <c r="O56" s="80"/>
      <c r="P56" s="426"/>
      <c r="Q56" s="426"/>
      <c r="R56" s="77"/>
      <c r="S56" s="443"/>
      <c r="T56" s="443"/>
      <c r="U56" s="443"/>
      <c r="V56" s="87"/>
      <c r="W56" s="485"/>
      <c r="X56" s="78" t="s">
        <v>104</v>
      </c>
      <c r="Y56" s="87"/>
      <c r="Z56" s="485"/>
      <c r="AA56" s="80"/>
      <c r="AB56" s="80"/>
    </row>
    <row r="57" spans="1:28" x14ac:dyDescent="0.2">
      <c r="A57" s="81"/>
      <c r="B57" s="83"/>
      <c r="C57" s="331" t="s">
        <v>244</v>
      </c>
      <c r="D57" s="84"/>
      <c r="E57" s="82" t="str">
        <f t="shared" si="1"/>
        <v/>
      </c>
      <c r="F57" s="657"/>
      <c r="G57" s="86"/>
      <c r="H57" s="84"/>
      <c r="I57" s="84"/>
      <c r="J57" s="86"/>
      <c r="K57" s="85"/>
      <c r="L57" s="85"/>
      <c r="M57" s="80"/>
      <c r="N57" s="80"/>
      <c r="O57" s="80"/>
      <c r="P57" s="426"/>
      <c r="Q57" s="426"/>
      <c r="R57" s="77"/>
      <c r="S57" s="443"/>
      <c r="T57" s="443"/>
      <c r="U57" s="443"/>
      <c r="V57" s="87"/>
      <c r="W57" s="485"/>
      <c r="X57" s="78" t="s">
        <v>104</v>
      </c>
      <c r="Y57" s="87"/>
      <c r="Z57" s="485"/>
      <c r="AA57" s="80"/>
      <c r="AB57" s="80"/>
    </row>
    <row r="58" spans="1:28" x14ac:dyDescent="0.2">
      <c r="A58" s="81"/>
      <c r="B58" s="83"/>
      <c r="C58" s="331" t="s">
        <v>245</v>
      </c>
      <c r="D58" s="84"/>
      <c r="E58" s="82" t="str">
        <f t="shared" si="1"/>
        <v/>
      </c>
      <c r="F58" s="657"/>
      <c r="G58" s="86"/>
      <c r="H58" s="84"/>
      <c r="I58" s="84"/>
      <c r="J58" s="86"/>
      <c r="K58" s="85"/>
      <c r="L58" s="85"/>
      <c r="M58" s="80"/>
      <c r="N58" s="80"/>
      <c r="O58" s="80"/>
      <c r="P58" s="426"/>
      <c r="Q58" s="426"/>
      <c r="R58" s="77"/>
      <c r="S58" s="443"/>
      <c r="T58" s="443"/>
      <c r="U58" s="443"/>
      <c r="V58" s="87"/>
      <c r="W58" s="485"/>
      <c r="X58" s="78" t="s">
        <v>104</v>
      </c>
      <c r="Y58" s="87"/>
      <c r="Z58" s="485"/>
      <c r="AA58" s="80"/>
      <c r="AB58" s="80"/>
    </row>
    <row r="59" spans="1:28" x14ac:dyDescent="0.2">
      <c r="A59" s="81"/>
      <c r="B59" s="83"/>
      <c r="C59" s="331" t="s">
        <v>246</v>
      </c>
      <c r="D59" s="84"/>
      <c r="E59" s="82" t="str">
        <f t="shared" si="1"/>
        <v/>
      </c>
      <c r="F59" s="657"/>
      <c r="G59" s="86"/>
      <c r="H59" s="84"/>
      <c r="I59" s="84"/>
      <c r="J59" s="86"/>
      <c r="K59" s="85"/>
      <c r="L59" s="85"/>
      <c r="M59" s="80"/>
      <c r="N59" s="80"/>
      <c r="O59" s="80"/>
      <c r="P59" s="426"/>
      <c r="Q59" s="426"/>
      <c r="R59" s="77"/>
      <c r="S59" s="443"/>
      <c r="T59" s="443"/>
      <c r="U59" s="443"/>
      <c r="V59" s="87"/>
      <c r="W59" s="485"/>
      <c r="X59" s="78" t="s">
        <v>104</v>
      </c>
      <c r="Y59" s="87"/>
      <c r="Z59" s="485"/>
      <c r="AA59" s="80"/>
      <c r="AB59" s="80"/>
    </row>
    <row r="60" spans="1:28" x14ac:dyDescent="0.2">
      <c r="A60" s="81"/>
      <c r="B60" s="83"/>
      <c r="C60" s="331" t="s">
        <v>247</v>
      </c>
      <c r="D60" s="84"/>
      <c r="E60" s="82" t="str">
        <f t="shared" si="1"/>
        <v/>
      </c>
      <c r="F60" s="657"/>
      <c r="G60" s="86"/>
      <c r="H60" s="84"/>
      <c r="I60" s="84"/>
      <c r="J60" s="86"/>
      <c r="K60" s="85"/>
      <c r="L60" s="85"/>
      <c r="M60" s="80"/>
      <c r="N60" s="80"/>
      <c r="O60" s="80"/>
      <c r="P60" s="426"/>
      <c r="Q60" s="426"/>
      <c r="R60" s="77"/>
      <c r="S60" s="443"/>
      <c r="T60" s="443"/>
      <c r="U60" s="443"/>
      <c r="V60" s="87"/>
      <c r="W60" s="485"/>
      <c r="X60" s="78" t="s">
        <v>104</v>
      </c>
      <c r="Y60" s="87"/>
      <c r="Z60" s="485"/>
      <c r="AA60" s="80"/>
      <c r="AB60" s="80"/>
    </row>
    <row r="61" spans="1:28" x14ac:dyDescent="0.2">
      <c r="A61" s="81"/>
      <c r="B61" s="83"/>
      <c r="C61" s="331" t="s">
        <v>248</v>
      </c>
      <c r="D61" s="84"/>
      <c r="E61" s="82" t="str">
        <f t="shared" si="1"/>
        <v/>
      </c>
      <c r="F61" s="657"/>
      <c r="G61" s="86"/>
      <c r="H61" s="84"/>
      <c r="I61" s="84"/>
      <c r="J61" s="86"/>
      <c r="K61" s="85"/>
      <c r="L61" s="85"/>
      <c r="M61" s="80"/>
      <c r="N61" s="80"/>
      <c r="O61" s="80"/>
      <c r="P61" s="426"/>
      <c r="Q61" s="426"/>
      <c r="R61" s="77"/>
      <c r="S61" s="443"/>
      <c r="T61" s="443"/>
      <c r="U61" s="443"/>
      <c r="V61" s="87"/>
      <c r="W61" s="485"/>
      <c r="X61" s="78" t="s">
        <v>104</v>
      </c>
      <c r="Y61" s="87"/>
      <c r="Z61" s="485"/>
      <c r="AA61" s="80"/>
      <c r="AB61" s="80"/>
    </row>
    <row r="62" spans="1:28" x14ac:dyDescent="0.2">
      <c r="A62" s="81"/>
      <c r="B62" s="83"/>
      <c r="C62" s="331" t="s">
        <v>249</v>
      </c>
      <c r="D62" s="84"/>
      <c r="E62" s="82" t="str">
        <f t="shared" si="1"/>
        <v/>
      </c>
      <c r="F62" s="657"/>
      <c r="G62" s="86"/>
      <c r="H62" s="84"/>
      <c r="I62" s="84"/>
      <c r="J62" s="86"/>
      <c r="K62" s="85"/>
      <c r="L62" s="85"/>
      <c r="M62" s="80"/>
      <c r="N62" s="80"/>
      <c r="O62" s="80"/>
      <c r="P62" s="426"/>
      <c r="Q62" s="426"/>
      <c r="R62" s="77"/>
      <c r="S62" s="443"/>
      <c r="T62" s="443"/>
      <c r="U62" s="443"/>
      <c r="V62" s="87"/>
      <c r="W62" s="485"/>
      <c r="X62" s="78" t="s">
        <v>104</v>
      </c>
      <c r="Y62" s="87"/>
      <c r="Z62" s="485"/>
      <c r="AA62" s="80"/>
      <c r="AB62" s="80"/>
    </row>
    <row r="63" spans="1:28" x14ac:dyDescent="0.2">
      <c r="A63" s="81"/>
      <c r="B63" s="83"/>
      <c r="C63" s="331" t="s">
        <v>250</v>
      </c>
      <c r="D63" s="84"/>
      <c r="E63" s="82" t="str">
        <f t="shared" si="1"/>
        <v/>
      </c>
      <c r="F63" s="657"/>
      <c r="G63" s="86"/>
      <c r="H63" s="84"/>
      <c r="I63" s="84"/>
      <c r="J63" s="86"/>
      <c r="K63" s="85"/>
      <c r="L63" s="85"/>
      <c r="M63" s="80"/>
      <c r="N63" s="80"/>
      <c r="O63" s="80"/>
      <c r="P63" s="426"/>
      <c r="Q63" s="426"/>
      <c r="R63" s="77"/>
      <c r="S63" s="443"/>
      <c r="T63" s="443"/>
      <c r="U63" s="443"/>
      <c r="V63" s="87"/>
      <c r="W63" s="485"/>
      <c r="X63" s="78" t="s">
        <v>104</v>
      </c>
      <c r="Y63" s="87"/>
      <c r="Z63" s="485"/>
      <c r="AA63" s="80"/>
      <c r="AB63" s="80"/>
    </row>
    <row r="64" spans="1:28" x14ac:dyDescent="0.2">
      <c r="A64" s="81"/>
      <c r="B64" s="83"/>
      <c r="C64" s="331" t="s">
        <v>251</v>
      </c>
      <c r="D64" s="84"/>
      <c r="E64" s="82" t="str">
        <f t="shared" si="1"/>
        <v/>
      </c>
      <c r="F64" s="657"/>
      <c r="G64" s="86"/>
      <c r="H64" s="84"/>
      <c r="I64" s="84"/>
      <c r="J64" s="86"/>
      <c r="K64" s="85"/>
      <c r="L64" s="85"/>
      <c r="M64" s="80"/>
      <c r="N64" s="80"/>
      <c r="O64" s="80"/>
      <c r="P64" s="426"/>
      <c r="Q64" s="426"/>
      <c r="R64" s="77"/>
      <c r="S64" s="443"/>
      <c r="T64" s="443"/>
      <c r="U64" s="443"/>
      <c r="V64" s="87"/>
      <c r="W64" s="485"/>
      <c r="X64" s="78" t="s">
        <v>104</v>
      </c>
      <c r="Y64" s="87"/>
      <c r="Z64" s="485"/>
      <c r="AA64" s="80"/>
      <c r="AB64" s="80"/>
    </row>
    <row r="65" spans="1:28" x14ac:dyDescent="0.2">
      <c r="A65" s="81"/>
      <c r="B65" s="83"/>
      <c r="C65" s="331" t="s">
        <v>252</v>
      </c>
      <c r="D65" s="84"/>
      <c r="E65" s="82" t="str">
        <f t="shared" si="1"/>
        <v/>
      </c>
      <c r="F65" s="657"/>
      <c r="G65" s="86"/>
      <c r="H65" s="84"/>
      <c r="I65" s="84"/>
      <c r="J65" s="86"/>
      <c r="K65" s="85"/>
      <c r="L65" s="85"/>
      <c r="M65" s="80"/>
      <c r="N65" s="80"/>
      <c r="O65" s="80"/>
      <c r="P65" s="426"/>
      <c r="Q65" s="426"/>
      <c r="R65" s="77"/>
      <c r="S65" s="443"/>
      <c r="T65" s="443"/>
      <c r="U65" s="443"/>
      <c r="V65" s="87"/>
      <c r="W65" s="485"/>
      <c r="X65" s="78" t="s">
        <v>104</v>
      </c>
      <c r="Y65" s="87"/>
      <c r="Z65" s="485"/>
      <c r="AA65" s="80"/>
      <c r="AB65" s="80"/>
    </row>
    <row r="66" spans="1:28" x14ac:dyDescent="0.2">
      <c r="A66" s="81"/>
      <c r="B66" s="83"/>
      <c r="C66" s="331" t="s">
        <v>253</v>
      </c>
      <c r="D66" s="84"/>
      <c r="E66" s="82" t="str">
        <f t="shared" si="1"/>
        <v/>
      </c>
      <c r="F66" s="657"/>
      <c r="G66" s="86"/>
      <c r="H66" s="84"/>
      <c r="I66" s="84"/>
      <c r="J66" s="86"/>
      <c r="K66" s="85"/>
      <c r="L66" s="85"/>
      <c r="M66" s="80"/>
      <c r="N66" s="80"/>
      <c r="O66" s="80"/>
      <c r="P66" s="426"/>
      <c r="Q66" s="426"/>
      <c r="R66" s="77"/>
      <c r="S66" s="443"/>
      <c r="T66" s="443"/>
      <c r="U66" s="443"/>
      <c r="V66" s="87"/>
      <c r="W66" s="485"/>
      <c r="X66" s="78" t="s">
        <v>104</v>
      </c>
      <c r="Y66" s="87"/>
      <c r="Z66" s="485"/>
      <c r="AA66" s="80"/>
      <c r="AB66" s="80"/>
    </row>
    <row r="67" spans="1:28" x14ac:dyDescent="0.2">
      <c r="A67" s="81"/>
      <c r="B67" s="83"/>
      <c r="C67" s="331" t="s">
        <v>254</v>
      </c>
      <c r="D67" s="84"/>
      <c r="E67" s="82" t="str">
        <f t="shared" si="1"/>
        <v/>
      </c>
      <c r="F67" s="657"/>
      <c r="G67" s="86"/>
      <c r="H67" s="84"/>
      <c r="I67" s="84"/>
      <c r="J67" s="86"/>
      <c r="K67" s="85"/>
      <c r="L67" s="85"/>
      <c r="M67" s="80"/>
      <c r="N67" s="80"/>
      <c r="O67" s="80"/>
      <c r="P67" s="426"/>
      <c r="Q67" s="426"/>
      <c r="R67" s="77"/>
      <c r="S67" s="443"/>
      <c r="T67" s="443"/>
      <c r="U67" s="443"/>
      <c r="V67" s="87"/>
      <c r="W67" s="485"/>
      <c r="X67" s="78" t="s">
        <v>104</v>
      </c>
      <c r="Y67" s="87"/>
      <c r="Z67" s="485"/>
      <c r="AA67" s="80"/>
      <c r="AB67" s="80"/>
    </row>
    <row r="68" spans="1:28" x14ac:dyDescent="0.2">
      <c r="A68" s="81"/>
      <c r="B68" s="83"/>
      <c r="C68" s="331" t="s">
        <v>255</v>
      </c>
      <c r="D68" s="84"/>
      <c r="E68" s="82" t="str">
        <f t="shared" si="1"/>
        <v/>
      </c>
      <c r="F68" s="657"/>
      <c r="G68" s="86"/>
      <c r="H68" s="84"/>
      <c r="I68" s="84"/>
      <c r="J68" s="86"/>
      <c r="K68" s="85"/>
      <c r="L68" s="85"/>
      <c r="M68" s="80"/>
      <c r="N68" s="80"/>
      <c r="O68" s="80"/>
      <c r="P68" s="426"/>
      <c r="Q68" s="426"/>
      <c r="R68" s="77"/>
      <c r="S68" s="443"/>
      <c r="T68" s="443"/>
      <c r="U68" s="443"/>
      <c r="V68" s="87"/>
      <c r="W68" s="485"/>
      <c r="X68" s="78" t="s">
        <v>104</v>
      </c>
      <c r="Y68" s="87"/>
      <c r="Z68" s="485"/>
      <c r="AA68" s="80"/>
      <c r="AB68" s="80"/>
    </row>
    <row r="69" spans="1:28" x14ac:dyDescent="0.2">
      <c r="A69" s="81"/>
      <c r="B69" s="83"/>
      <c r="C69" s="331" t="s">
        <v>256</v>
      </c>
      <c r="D69" s="84"/>
      <c r="E69" s="82" t="str">
        <f t="shared" si="1"/>
        <v/>
      </c>
      <c r="F69" s="657"/>
      <c r="G69" s="86"/>
      <c r="H69" s="84"/>
      <c r="I69" s="84"/>
      <c r="J69" s="86"/>
      <c r="K69" s="85"/>
      <c r="L69" s="85"/>
      <c r="M69" s="80"/>
      <c r="N69" s="80"/>
      <c r="O69" s="80"/>
      <c r="P69" s="426"/>
      <c r="Q69" s="426"/>
      <c r="R69" s="77"/>
      <c r="S69" s="443"/>
      <c r="T69" s="443"/>
      <c r="U69" s="443"/>
      <c r="V69" s="87"/>
      <c r="W69" s="485"/>
      <c r="X69" s="78" t="s">
        <v>104</v>
      </c>
      <c r="Y69" s="87"/>
      <c r="Z69" s="485"/>
      <c r="AA69" s="80"/>
      <c r="AB69" s="80"/>
    </row>
    <row r="70" spans="1:28" x14ac:dyDescent="0.2">
      <c r="A70" s="81"/>
      <c r="B70" s="83"/>
      <c r="C70" s="331" t="s">
        <v>257</v>
      </c>
      <c r="D70" s="84"/>
      <c r="E70" s="82" t="str">
        <f t="shared" si="1"/>
        <v/>
      </c>
      <c r="F70" s="657"/>
      <c r="G70" s="86"/>
      <c r="H70" s="84"/>
      <c r="I70" s="84"/>
      <c r="J70" s="86"/>
      <c r="K70" s="85"/>
      <c r="L70" s="85"/>
      <c r="M70" s="80"/>
      <c r="N70" s="80"/>
      <c r="O70" s="80"/>
      <c r="P70" s="426"/>
      <c r="Q70" s="426"/>
      <c r="R70" s="77"/>
      <c r="S70" s="443"/>
      <c r="T70" s="443"/>
      <c r="U70" s="443"/>
      <c r="V70" s="87"/>
      <c r="W70" s="485"/>
      <c r="X70" s="78" t="s">
        <v>104</v>
      </c>
      <c r="Y70" s="87"/>
      <c r="Z70" s="485"/>
      <c r="AA70" s="80"/>
      <c r="AB70" s="80"/>
    </row>
    <row r="71" spans="1:28" x14ac:dyDescent="0.2">
      <c r="A71" s="81"/>
      <c r="B71" s="83"/>
      <c r="C71" s="331" t="s">
        <v>258</v>
      </c>
      <c r="D71" s="84"/>
      <c r="E71" s="82" t="str">
        <f t="shared" si="1"/>
        <v/>
      </c>
      <c r="F71" s="657"/>
      <c r="G71" s="86"/>
      <c r="H71" s="84"/>
      <c r="I71" s="84"/>
      <c r="J71" s="86"/>
      <c r="K71" s="85"/>
      <c r="L71" s="85"/>
      <c r="M71" s="80"/>
      <c r="N71" s="80"/>
      <c r="O71" s="80"/>
      <c r="P71" s="426"/>
      <c r="Q71" s="426"/>
      <c r="R71" s="77"/>
      <c r="S71" s="443"/>
      <c r="T71" s="443"/>
      <c r="U71" s="443"/>
      <c r="V71" s="87"/>
      <c r="W71" s="485"/>
      <c r="X71" s="78" t="s">
        <v>104</v>
      </c>
      <c r="Y71" s="87"/>
      <c r="Z71" s="485"/>
      <c r="AA71" s="80"/>
      <c r="AB71" s="80"/>
    </row>
    <row r="72" spans="1:28" x14ac:dyDescent="0.2">
      <c r="A72" s="81"/>
      <c r="B72" s="83"/>
      <c r="C72" s="331" t="s">
        <v>259</v>
      </c>
      <c r="D72" s="84"/>
      <c r="E72" s="82" t="str">
        <f t="shared" si="1"/>
        <v/>
      </c>
      <c r="F72" s="657"/>
      <c r="G72" s="86"/>
      <c r="H72" s="84"/>
      <c r="I72" s="84"/>
      <c r="J72" s="86"/>
      <c r="K72" s="85"/>
      <c r="L72" s="85"/>
      <c r="M72" s="80"/>
      <c r="N72" s="80"/>
      <c r="O72" s="80"/>
      <c r="P72" s="426"/>
      <c r="Q72" s="426"/>
      <c r="R72" s="77"/>
      <c r="S72" s="443"/>
      <c r="T72" s="443"/>
      <c r="U72" s="443"/>
      <c r="V72" s="87"/>
      <c r="W72" s="485"/>
      <c r="X72" s="78" t="s">
        <v>104</v>
      </c>
      <c r="Y72" s="87"/>
      <c r="Z72" s="485"/>
      <c r="AA72" s="80"/>
      <c r="AB72" s="80"/>
    </row>
    <row r="73" spans="1:28" x14ac:dyDescent="0.2">
      <c r="A73" s="81"/>
      <c r="B73" s="83"/>
      <c r="C73" s="331" t="s">
        <v>260</v>
      </c>
      <c r="D73" s="84"/>
      <c r="E73" s="82" t="str">
        <f t="shared" si="1"/>
        <v/>
      </c>
      <c r="F73" s="657"/>
      <c r="G73" s="86"/>
      <c r="H73" s="84"/>
      <c r="I73" s="84"/>
      <c r="J73" s="86"/>
      <c r="K73" s="85"/>
      <c r="L73" s="85"/>
      <c r="M73" s="80"/>
      <c r="N73" s="80"/>
      <c r="O73" s="80"/>
      <c r="P73" s="426"/>
      <c r="Q73" s="426"/>
      <c r="R73" s="77"/>
      <c r="S73" s="443"/>
      <c r="T73" s="443"/>
      <c r="U73" s="443"/>
      <c r="V73" s="87"/>
      <c r="W73" s="485"/>
      <c r="X73" s="78" t="s">
        <v>104</v>
      </c>
      <c r="Y73" s="87"/>
      <c r="Z73" s="485"/>
      <c r="AA73" s="80"/>
      <c r="AB73" s="80"/>
    </row>
    <row r="74" spans="1:28" x14ac:dyDescent="0.2">
      <c r="A74" s="81"/>
      <c r="B74" s="83"/>
      <c r="C74" s="331" t="s">
        <v>261</v>
      </c>
      <c r="D74" s="84"/>
      <c r="E74" s="82" t="str">
        <f t="shared" si="1"/>
        <v/>
      </c>
      <c r="F74" s="657"/>
      <c r="G74" s="86"/>
      <c r="H74" s="84"/>
      <c r="I74" s="84"/>
      <c r="J74" s="86"/>
      <c r="K74" s="85"/>
      <c r="L74" s="85"/>
      <c r="M74" s="80"/>
      <c r="N74" s="80"/>
      <c r="O74" s="80"/>
      <c r="P74" s="426"/>
      <c r="Q74" s="426"/>
      <c r="R74" s="77"/>
      <c r="S74" s="443"/>
      <c r="T74" s="443"/>
      <c r="U74" s="443"/>
      <c r="V74" s="87"/>
      <c r="W74" s="485"/>
      <c r="X74" s="78" t="s">
        <v>104</v>
      </c>
      <c r="Y74" s="87"/>
      <c r="Z74" s="485"/>
      <c r="AA74" s="80"/>
      <c r="AB74" s="80"/>
    </row>
    <row r="75" spans="1:28" x14ac:dyDescent="0.2">
      <c r="A75" s="81"/>
      <c r="B75" s="83"/>
      <c r="C75" s="331" t="s">
        <v>262</v>
      </c>
      <c r="D75" s="84"/>
      <c r="E75" s="82" t="str">
        <f t="shared" si="1"/>
        <v/>
      </c>
      <c r="F75" s="657"/>
      <c r="G75" s="86"/>
      <c r="H75" s="84"/>
      <c r="I75" s="84"/>
      <c r="J75" s="86"/>
      <c r="K75" s="85"/>
      <c r="L75" s="85"/>
      <c r="M75" s="80"/>
      <c r="N75" s="80"/>
      <c r="O75" s="80"/>
      <c r="P75" s="426"/>
      <c r="Q75" s="426"/>
      <c r="R75" s="77"/>
      <c r="S75" s="443"/>
      <c r="T75" s="443"/>
      <c r="U75" s="443"/>
      <c r="V75" s="87"/>
      <c r="W75" s="485"/>
      <c r="X75" s="78" t="s">
        <v>104</v>
      </c>
      <c r="Y75" s="87"/>
      <c r="Z75" s="485"/>
      <c r="AA75" s="80"/>
      <c r="AB75" s="80"/>
    </row>
    <row r="76" spans="1:28" x14ac:dyDescent="0.2">
      <c r="A76" s="81"/>
      <c r="B76" s="83"/>
      <c r="C76" s="331" t="s">
        <v>263</v>
      </c>
      <c r="D76" s="84"/>
      <c r="E76" s="82" t="str">
        <f t="shared" si="1"/>
        <v/>
      </c>
      <c r="F76" s="657"/>
      <c r="G76" s="86"/>
      <c r="H76" s="84"/>
      <c r="I76" s="84"/>
      <c r="J76" s="86"/>
      <c r="K76" s="85"/>
      <c r="L76" s="85"/>
      <c r="M76" s="80"/>
      <c r="N76" s="80"/>
      <c r="O76" s="80"/>
      <c r="P76" s="426"/>
      <c r="Q76" s="426"/>
      <c r="R76" s="77"/>
      <c r="S76" s="443"/>
      <c r="T76" s="443"/>
      <c r="U76" s="443"/>
      <c r="V76" s="87"/>
      <c r="W76" s="485"/>
      <c r="X76" s="78" t="s">
        <v>104</v>
      </c>
      <c r="Y76" s="87"/>
      <c r="Z76" s="485"/>
      <c r="AA76" s="80"/>
      <c r="AB76" s="80"/>
    </row>
    <row r="77" spans="1:28" x14ac:dyDescent="0.2">
      <c r="A77" s="81"/>
      <c r="B77" s="83"/>
      <c r="C77" s="331" t="s">
        <v>264</v>
      </c>
      <c r="D77" s="84"/>
      <c r="E77" s="82" t="str">
        <f t="shared" si="1"/>
        <v/>
      </c>
      <c r="F77" s="657"/>
      <c r="G77" s="86"/>
      <c r="H77" s="84"/>
      <c r="I77" s="84"/>
      <c r="J77" s="86"/>
      <c r="K77" s="85"/>
      <c r="L77" s="85"/>
      <c r="M77" s="80"/>
      <c r="N77" s="80"/>
      <c r="O77" s="80"/>
      <c r="P77" s="426"/>
      <c r="Q77" s="426"/>
      <c r="R77" s="77"/>
      <c r="S77" s="443"/>
      <c r="T77" s="443"/>
      <c r="U77" s="443"/>
      <c r="V77" s="87"/>
      <c r="W77" s="485"/>
      <c r="X77" s="78" t="s">
        <v>104</v>
      </c>
      <c r="Y77" s="87"/>
      <c r="Z77" s="485"/>
      <c r="AA77" s="80"/>
      <c r="AB77" s="80"/>
    </row>
    <row r="78" spans="1:28" x14ac:dyDescent="0.2">
      <c r="A78" s="81"/>
      <c r="B78" s="83"/>
      <c r="C78" s="331" t="s">
        <v>265</v>
      </c>
      <c r="D78" s="84"/>
      <c r="E78" s="82" t="str">
        <f t="shared" si="1"/>
        <v/>
      </c>
      <c r="F78" s="657"/>
      <c r="G78" s="86"/>
      <c r="H78" s="84"/>
      <c r="I78" s="84"/>
      <c r="J78" s="86"/>
      <c r="K78" s="85"/>
      <c r="L78" s="85"/>
      <c r="M78" s="80"/>
      <c r="N78" s="80"/>
      <c r="O78" s="80"/>
      <c r="P78" s="426"/>
      <c r="Q78" s="426"/>
      <c r="R78" s="77"/>
      <c r="S78" s="443"/>
      <c r="T78" s="443"/>
      <c r="U78" s="443"/>
      <c r="V78" s="87"/>
      <c r="W78" s="485"/>
      <c r="X78" s="78" t="s">
        <v>104</v>
      </c>
      <c r="Y78" s="87"/>
      <c r="Z78" s="485"/>
      <c r="AA78" s="80"/>
      <c r="AB78" s="80"/>
    </row>
    <row r="79" spans="1:28" x14ac:dyDescent="0.2">
      <c r="A79" s="81"/>
      <c r="B79" s="83"/>
      <c r="C79" s="331" t="s">
        <v>266</v>
      </c>
      <c r="D79" s="84"/>
      <c r="E79" s="82" t="str">
        <f t="shared" si="1"/>
        <v/>
      </c>
      <c r="F79" s="657"/>
      <c r="G79" s="86"/>
      <c r="H79" s="84"/>
      <c r="I79" s="84"/>
      <c r="J79" s="86"/>
      <c r="K79" s="85"/>
      <c r="L79" s="85"/>
      <c r="M79" s="80"/>
      <c r="N79" s="80"/>
      <c r="O79" s="80"/>
      <c r="P79" s="426"/>
      <c r="Q79" s="426"/>
      <c r="R79" s="77"/>
      <c r="S79" s="443"/>
      <c r="T79" s="443"/>
      <c r="U79" s="443"/>
      <c r="V79" s="87"/>
      <c r="W79" s="485"/>
      <c r="X79" s="78" t="s">
        <v>104</v>
      </c>
      <c r="Y79" s="87"/>
      <c r="Z79" s="485"/>
      <c r="AA79" s="80"/>
      <c r="AB79" s="80"/>
    </row>
    <row r="80" spans="1:28" x14ac:dyDescent="0.2">
      <c r="A80" s="81"/>
      <c r="B80" s="83"/>
      <c r="C80" s="331" t="s">
        <v>267</v>
      </c>
      <c r="D80" s="84"/>
      <c r="E80" s="82" t="str">
        <f t="shared" si="1"/>
        <v/>
      </c>
      <c r="F80" s="657"/>
      <c r="G80" s="86"/>
      <c r="H80" s="84"/>
      <c r="I80" s="84"/>
      <c r="J80" s="86"/>
      <c r="K80" s="85"/>
      <c r="L80" s="85"/>
      <c r="M80" s="80"/>
      <c r="N80" s="80"/>
      <c r="O80" s="80"/>
      <c r="P80" s="426"/>
      <c r="Q80" s="426"/>
      <c r="R80" s="77"/>
      <c r="S80" s="443"/>
      <c r="T80" s="443"/>
      <c r="U80" s="443"/>
      <c r="V80" s="87"/>
      <c r="W80" s="485"/>
      <c r="X80" s="78" t="s">
        <v>104</v>
      </c>
      <c r="Y80" s="87"/>
      <c r="Z80" s="485"/>
      <c r="AA80" s="80"/>
      <c r="AB80" s="80"/>
    </row>
    <row r="81" spans="1:28" x14ac:dyDescent="0.2">
      <c r="A81" s="81"/>
      <c r="B81" s="83"/>
      <c r="C81" s="331" t="s">
        <v>268</v>
      </c>
      <c r="D81" s="84"/>
      <c r="E81" s="82" t="str">
        <f t="shared" si="1"/>
        <v/>
      </c>
      <c r="F81" s="657"/>
      <c r="G81" s="86"/>
      <c r="H81" s="84"/>
      <c r="I81" s="84"/>
      <c r="J81" s="86"/>
      <c r="K81" s="85"/>
      <c r="L81" s="85"/>
      <c r="M81" s="80"/>
      <c r="N81" s="80"/>
      <c r="O81" s="80"/>
      <c r="P81" s="426"/>
      <c r="Q81" s="426"/>
      <c r="R81" s="77"/>
      <c r="S81" s="443"/>
      <c r="T81" s="443"/>
      <c r="U81" s="443"/>
      <c r="V81" s="87"/>
      <c r="W81" s="485"/>
      <c r="X81" s="78" t="s">
        <v>104</v>
      </c>
      <c r="Y81" s="87"/>
      <c r="Z81" s="485"/>
      <c r="AA81" s="80"/>
      <c r="AB81" s="80"/>
    </row>
    <row r="82" spans="1:28" x14ac:dyDescent="0.2">
      <c r="A82" s="81"/>
      <c r="B82" s="83"/>
      <c r="C82" s="331" t="s">
        <v>269</v>
      </c>
      <c r="D82" s="84"/>
      <c r="E82" s="82" t="str">
        <f t="shared" si="1"/>
        <v/>
      </c>
      <c r="F82" s="657"/>
      <c r="G82" s="86"/>
      <c r="H82" s="84"/>
      <c r="I82" s="84"/>
      <c r="J82" s="86"/>
      <c r="K82" s="85"/>
      <c r="L82" s="85"/>
      <c r="M82" s="80"/>
      <c r="N82" s="80"/>
      <c r="O82" s="80"/>
      <c r="P82" s="426"/>
      <c r="Q82" s="426"/>
      <c r="R82" s="77"/>
      <c r="S82" s="443"/>
      <c r="T82" s="443"/>
      <c r="U82" s="443"/>
      <c r="V82" s="87"/>
      <c r="W82" s="485"/>
      <c r="X82" s="78" t="s">
        <v>104</v>
      </c>
      <c r="Y82" s="87"/>
      <c r="Z82" s="485"/>
      <c r="AA82" s="80"/>
      <c r="AB82" s="80"/>
    </row>
    <row r="83" spans="1:28" x14ac:dyDescent="0.2">
      <c r="A83" s="81"/>
      <c r="B83" s="83"/>
      <c r="C83" s="331" t="s">
        <v>270</v>
      </c>
      <c r="D83" s="84"/>
      <c r="E83" s="82" t="str">
        <f t="shared" si="1"/>
        <v/>
      </c>
      <c r="F83" s="657"/>
      <c r="G83" s="86"/>
      <c r="H83" s="84"/>
      <c r="I83" s="84"/>
      <c r="J83" s="86"/>
      <c r="K83" s="85"/>
      <c r="L83" s="85"/>
      <c r="M83" s="80"/>
      <c r="N83" s="80"/>
      <c r="O83" s="80"/>
      <c r="P83" s="426"/>
      <c r="Q83" s="426"/>
      <c r="R83" s="77"/>
      <c r="S83" s="443"/>
      <c r="T83" s="443"/>
      <c r="U83" s="443"/>
      <c r="V83" s="87"/>
      <c r="W83" s="485"/>
      <c r="X83" s="78" t="s">
        <v>104</v>
      </c>
      <c r="Y83" s="87"/>
      <c r="Z83" s="485"/>
      <c r="AA83" s="80"/>
      <c r="AB83" s="80"/>
    </row>
    <row r="84" spans="1:28" x14ac:dyDescent="0.2">
      <c r="A84" s="81"/>
      <c r="B84" s="83"/>
      <c r="C84" s="331" t="s">
        <v>271</v>
      </c>
      <c r="D84" s="84"/>
      <c r="E84" s="82" t="str">
        <f t="shared" si="1"/>
        <v/>
      </c>
      <c r="F84" s="657"/>
      <c r="G84" s="86"/>
      <c r="H84" s="84"/>
      <c r="I84" s="84"/>
      <c r="J84" s="86"/>
      <c r="K84" s="85"/>
      <c r="L84" s="85"/>
      <c r="M84" s="80"/>
      <c r="N84" s="80"/>
      <c r="O84" s="80"/>
      <c r="P84" s="426"/>
      <c r="Q84" s="426"/>
      <c r="R84" s="77"/>
      <c r="S84" s="443"/>
      <c r="T84" s="443"/>
      <c r="U84" s="443"/>
      <c r="V84" s="87"/>
      <c r="W84" s="485"/>
      <c r="X84" s="78" t="s">
        <v>104</v>
      </c>
      <c r="Y84" s="87"/>
      <c r="Z84" s="485"/>
      <c r="AA84" s="80"/>
      <c r="AB84" s="80"/>
    </row>
    <row r="85" spans="1:28" x14ac:dyDescent="0.2">
      <c r="A85" s="81"/>
      <c r="B85" s="83"/>
      <c r="C85" s="331" t="s">
        <v>272</v>
      </c>
      <c r="D85" s="84"/>
      <c r="E85" s="82" t="str">
        <f t="shared" si="1"/>
        <v/>
      </c>
      <c r="F85" s="657"/>
      <c r="G85" s="86"/>
      <c r="H85" s="84"/>
      <c r="I85" s="84"/>
      <c r="J85" s="86"/>
      <c r="K85" s="85"/>
      <c r="L85" s="85"/>
      <c r="M85" s="80"/>
      <c r="N85" s="80"/>
      <c r="O85" s="80"/>
      <c r="P85" s="426"/>
      <c r="Q85" s="426"/>
      <c r="R85" s="77"/>
      <c r="S85" s="443"/>
      <c r="T85" s="443"/>
      <c r="U85" s="443"/>
      <c r="V85" s="87"/>
      <c r="W85" s="485"/>
      <c r="X85" s="78" t="s">
        <v>104</v>
      </c>
      <c r="Y85" s="87"/>
      <c r="Z85" s="485"/>
      <c r="AA85" s="80"/>
      <c r="AB85" s="80"/>
    </row>
    <row r="86" spans="1:28" x14ac:dyDescent="0.2">
      <c r="A86" s="81"/>
      <c r="B86" s="83"/>
      <c r="C86" s="331" t="s">
        <v>273</v>
      </c>
      <c r="D86" s="84"/>
      <c r="E86" s="82" t="str">
        <f t="shared" si="1"/>
        <v/>
      </c>
      <c r="F86" s="657"/>
      <c r="G86" s="86"/>
      <c r="H86" s="84"/>
      <c r="I86" s="84"/>
      <c r="J86" s="86"/>
      <c r="K86" s="85"/>
      <c r="L86" s="85"/>
      <c r="M86" s="80"/>
      <c r="N86" s="80"/>
      <c r="O86" s="80"/>
      <c r="P86" s="426"/>
      <c r="Q86" s="426"/>
      <c r="R86" s="77"/>
      <c r="S86" s="443"/>
      <c r="T86" s="443"/>
      <c r="U86" s="443"/>
      <c r="V86" s="87"/>
      <c r="W86" s="485"/>
      <c r="X86" s="78" t="s">
        <v>104</v>
      </c>
      <c r="Y86" s="87"/>
      <c r="Z86" s="485"/>
      <c r="AA86" s="80"/>
      <c r="AB86" s="80"/>
    </row>
    <row r="87" spans="1:28" x14ac:dyDescent="0.2">
      <c r="A87" s="81"/>
      <c r="B87" s="83"/>
      <c r="C87" s="331" t="s">
        <v>274</v>
      </c>
      <c r="D87" s="84"/>
      <c r="E87" s="82" t="str">
        <f t="shared" si="1"/>
        <v/>
      </c>
      <c r="F87" s="657"/>
      <c r="G87" s="86"/>
      <c r="H87" s="84"/>
      <c r="I87" s="84"/>
      <c r="J87" s="86"/>
      <c r="K87" s="85"/>
      <c r="L87" s="85"/>
      <c r="M87" s="80"/>
      <c r="N87" s="80"/>
      <c r="O87" s="80"/>
      <c r="P87" s="426"/>
      <c r="Q87" s="426"/>
      <c r="R87" s="77"/>
      <c r="S87" s="443"/>
      <c r="T87" s="443"/>
      <c r="U87" s="443"/>
      <c r="V87" s="87"/>
      <c r="W87" s="485"/>
      <c r="X87" s="78" t="s">
        <v>104</v>
      </c>
      <c r="Y87" s="87"/>
      <c r="Z87" s="485"/>
      <c r="AA87" s="80"/>
      <c r="AB87" s="80"/>
    </row>
    <row r="88" spans="1:28" x14ac:dyDescent="0.2">
      <c r="A88" s="81"/>
      <c r="B88" s="83"/>
      <c r="C88" s="331" t="s">
        <v>275</v>
      </c>
      <c r="D88" s="84"/>
      <c r="E88" s="82" t="str">
        <f t="shared" si="1"/>
        <v/>
      </c>
      <c r="F88" s="657"/>
      <c r="G88" s="86"/>
      <c r="H88" s="84"/>
      <c r="I88" s="84"/>
      <c r="J88" s="86"/>
      <c r="K88" s="85"/>
      <c r="L88" s="85"/>
      <c r="M88" s="80"/>
      <c r="N88" s="80"/>
      <c r="O88" s="80"/>
      <c r="P88" s="426"/>
      <c r="Q88" s="426"/>
      <c r="R88" s="77"/>
      <c r="S88" s="443"/>
      <c r="T88" s="443"/>
      <c r="U88" s="443"/>
      <c r="V88" s="87"/>
      <c r="W88" s="485"/>
      <c r="X88" s="78" t="s">
        <v>104</v>
      </c>
      <c r="Y88" s="87"/>
      <c r="Z88" s="485"/>
      <c r="AA88" s="80"/>
      <c r="AB88" s="80"/>
    </row>
    <row r="89" spans="1:28" x14ac:dyDescent="0.2">
      <c r="A89" s="81"/>
      <c r="B89" s="83"/>
      <c r="C89" s="331" t="s">
        <v>276</v>
      </c>
      <c r="D89" s="84"/>
      <c r="E89" s="82" t="str">
        <f t="shared" si="1"/>
        <v/>
      </c>
      <c r="F89" s="657"/>
      <c r="G89" s="86"/>
      <c r="H89" s="84"/>
      <c r="I89" s="84"/>
      <c r="J89" s="86"/>
      <c r="K89" s="85"/>
      <c r="L89" s="85"/>
      <c r="M89" s="80"/>
      <c r="N89" s="80"/>
      <c r="O89" s="80"/>
      <c r="P89" s="426"/>
      <c r="Q89" s="426"/>
      <c r="R89" s="77"/>
      <c r="S89" s="443"/>
      <c r="T89" s="443"/>
      <c r="U89" s="443"/>
      <c r="V89" s="87"/>
      <c r="W89" s="485"/>
      <c r="X89" s="78" t="s">
        <v>104</v>
      </c>
      <c r="Y89" s="87"/>
      <c r="Z89" s="485"/>
      <c r="AA89" s="80"/>
      <c r="AB89" s="80"/>
    </row>
    <row r="90" spans="1:28" x14ac:dyDescent="0.2">
      <c r="A90" s="81"/>
      <c r="B90" s="83"/>
      <c r="C90" s="331" t="s">
        <v>277</v>
      </c>
      <c r="D90" s="84"/>
      <c r="E90" s="82" t="str">
        <f t="shared" si="1"/>
        <v/>
      </c>
      <c r="F90" s="657"/>
      <c r="G90" s="86"/>
      <c r="H90" s="84"/>
      <c r="I90" s="84"/>
      <c r="J90" s="86"/>
      <c r="K90" s="85"/>
      <c r="L90" s="85"/>
      <c r="M90" s="80"/>
      <c r="N90" s="80"/>
      <c r="O90" s="80"/>
      <c r="P90" s="426"/>
      <c r="Q90" s="426"/>
      <c r="R90" s="77"/>
      <c r="S90" s="443"/>
      <c r="T90" s="443"/>
      <c r="U90" s="443"/>
      <c r="V90" s="87"/>
      <c r="W90" s="485"/>
      <c r="X90" s="78" t="s">
        <v>104</v>
      </c>
      <c r="Y90" s="87"/>
      <c r="Z90" s="485"/>
      <c r="AA90" s="80"/>
      <c r="AB90" s="80"/>
    </row>
    <row r="91" spans="1:28" x14ac:dyDescent="0.2">
      <c r="A91" s="81"/>
      <c r="B91" s="83"/>
      <c r="C91" s="331" t="s">
        <v>278</v>
      </c>
      <c r="D91" s="84"/>
      <c r="E91" s="82" t="str">
        <f t="shared" si="1"/>
        <v/>
      </c>
      <c r="F91" s="657"/>
      <c r="G91" s="86"/>
      <c r="H91" s="84"/>
      <c r="I91" s="84"/>
      <c r="J91" s="86"/>
      <c r="K91" s="85"/>
      <c r="L91" s="85"/>
      <c r="M91" s="80"/>
      <c r="N91" s="80"/>
      <c r="O91" s="80"/>
      <c r="P91" s="426"/>
      <c r="Q91" s="426"/>
      <c r="R91" s="77"/>
      <c r="S91" s="443"/>
      <c r="T91" s="443"/>
      <c r="U91" s="443"/>
      <c r="V91" s="87"/>
      <c r="W91" s="485"/>
      <c r="X91" s="78" t="s">
        <v>104</v>
      </c>
      <c r="Y91" s="87"/>
      <c r="Z91" s="485"/>
      <c r="AA91" s="80"/>
      <c r="AB91" s="80"/>
    </row>
    <row r="92" spans="1:28" x14ac:dyDescent="0.2">
      <c r="A92" s="81"/>
      <c r="B92" s="83"/>
      <c r="C92" s="331" t="s">
        <v>279</v>
      </c>
      <c r="D92" s="84"/>
      <c r="E92" s="82" t="str">
        <f t="shared" si="1"/>
        <v/>
      </c>
      <c r="F92" s="657"/>
      <c r="G92" s="86"/>
      <c r="H92" s="84"/>
      <c r="I92" s="84"/>
      <c r="J92" s="86"/>
      <c r="K92" s="85"/>
      <c r="L92" s="85"/>
      <c r="M92" s="80"/>
      <c r="N92" s="80"/>
      <c r="O92" s="80"/>
      <c r="P92" s="426"/>
      <c r="Q92" s="426"/>
      <c r="R92" s="77"/>
      <c r="S92" s="443"/>
      <c r="T92" s="443"/>
      <c r="U92" s="443"/>
      <c r="V92" s="87"/>
      <c r="W92" s="485"/>
      <c r="X92" s="78" t="s">
        <v>104</v>
      </c>
      <c r="Y92" s="87"/>
      <c r="Z92" s="485"/>
      <c r="AA92" s="80"/>
      <c r="AB92" s="80"/>
    </row>
    <row r="93" spans="1:28" x14ac:dyDescent="0.2">
      <c r="A93" s="81"/>
      <c r="B93" s="83"/>
      <c r="C93" s="331" t="s">
        <v>280</v>
      </c>
      <c r="D93" s="84"/>
      <c r="E93" s="82" t="str">
        <f t="shared" si="1"/>
        <v/>
      </c>
      <c r="F93" s="657"/>
      <c r="G93" s="86"/>
      <c r="H93" s="84"/>
      <c r="I93" s="84"/>
      <c r="J93" s="86"/>
      <c r="K93" s="85"/>
      <c r="L93" s="85"/>
      <c r="M93" s="80"/>
      <c r="N93" s="80"/>
      <c r="O93" s="80"/>
      <c r="P93" s="426"/>
      <c r="Q93" s="426"/>
      <c r="R93" s="77"/>
      <c r="S93" s="443"/>
      <c r="T93" s="443"/>
      <c r="U93" s="443"/>
      <c r="V93" s="87"/>
      <c r="W93" s="485"/>
      <c r="X93" s="78" t="s">
        <v>104</v>
      </c>
      <c r="Y93" s="87"/>
      <c r="Z93" s="485"/>
      <c r="AA93" s="80"/>
      <c r="AB93" s="80"/>
    </row>
    <row r="94" spans="1:28" x14ac:dyDescent="0.2">
      <c r="A94" s="81"/>
      <c r="B94" s="83"/>
      <c r="C94" s="331" t="s">
        <v>281</v>
      </c>
      <c r="D94" s="84"/>
      <c r="E94" s="82" t="str">
        <f t="shared" si="1"/>
        <v/>
      </c>
      <c r="F94" s="657"/>
      <c r="G94" s="86"/>
      <c r="H94" s="84"/>
      <c r="I94" s="84"/>
      <c r="J94" s="86"/>
      <c r="K94" s="85"/>
      <c r="L94" s="85"/>
      <c r="M94" s="80"/>
      <c r="N94" s="80"/>
      <c r="O94" s="80"/>
      <c r="P94" s="426"/>
      <c r="Q94" s="426"/>
      <c r="R94" s="77"/>
      <c r="S94" s="443"/>
      <c r="T94" s="443"/>
      <c r="U94" s="443"/>
      <c r="V94" s="87"/>
      <c r="W94" s="485"/>
      <c r="X94" s="78" t="s">
        <v>104</v>
      </c>
      <c r="Y94" s="87"/>
      <c r="Z94" s="485"/>
      <c r="AA94" s="80"/>
      <c r="AB94" s="80"/>
    </row>
    <row r="95" spans="1:28" x14ac:dyDescent="0.2">
      <c r="A95" s="81"/>
      <c r="B95" s="83"/>
      <c r="C95" s="331" t="s">
        <v>282</v>
      </c>
      <c r="D95" s="84"/>
      <c r="E95" s="82" t="str">
        <f t="shared" si="1"/>
        <v/>
      </c>
      <c r="F95" s="657"/>
      <c r="G95" s="86"/>
      <c r="H95" s="84"/>
      <c r="I95" s="84"/>
      <c r="J95" s="86"/>
      <c r="K95" s="85"/>
      <c r="L95" s="85"/>
      <c r="M95" s="80"/>
      <c r="N95" s="80"/>
      <c r="O95" s="80"/>
      <c r="P95" s="426"/>
      <c r="Q95" s="426"/>
      <c r="R95" s="77"/>
      <c r="S95" s="443"/>
      <c r="T95" s="443"/>
      <c r="U95" s="443"/>
      <c r="V95" s="87"/>
      <c r="W95" s="485"/>
      <c r="X95" s="78" t="s">
        <v>104</v>
      </c>
      <c r="Y95" s="87"/>
      <c r="Z95" s="485"/>
      <c r="AA95" s="80"/>
      <c r="AB95" s="80"/>
    </row>
    <row r="96" spans="1:28" x14ac:dyDescent="0.2">
      <c r="A96" s="81"/>
      <c r="B96" s="83"/>
      <c r="C96" s="331" t="s">
        <v>283</v>
      </c>
      <c r="D96" s="84"/>
      <c r="E96" s="82" t="str">
        <f t="shared" si="1"/>
        <v/>
      </c>
      <c r="F96" s="657"/>
      <c r="G96" s="86"/>
      <c r="H96" s="84"/>
      <c r="I96" s="84"/>
      <c r="J96" s="86"/>
      <c r="K96" s="85"/>
      <c r="L96" s="85"/>
      <c r="M96" s="80"/>
      <c r="N96" s="80"/>
      <c r="O96" s="80"/>
      <c r="P96" s="426"/>
      <c r="Q96" s="426"/>
      <c r="R96" s="77"/>
      <c r="S96" s="443"/>
      <c r="T96" s="443"/>
      <c r="U96" s="443"/>
      <c r="V96" s="87"/>
      <c r="W96" s="485"/>
      <c r="X96" s="78" t="s">
        <v>104</v>
      </c>
      <c r="Y96" s="87"/>
      <c r="Z96" s="485"/>
      <c r="AA96" s="80"/>
      <c r="AB96" s="80"/>
    </row>
    <row r="97" spans="1:28" x14ac:dyDescent="0.2">
      <c r="A97" s="81"/>
      <c r="B97" s="83"/>
      <c r="C97" s="331" t="s">
        <v>284</v>
      </c>
      <c r="D97" s="84"/>
      <c r="E97" s="82" t="str">
        <f t="shared" si="1"/>
        <v/>
      </c>
      <c r="F97" s="657"/>
      <c r="G97" s="86"/>
      <c r="H97" s="84"/>
      <c r="I97" s="84"/>
      <c r="J97" s="86"/>
      <c r="K97" s="85"/>
      <c r="L97" s="85"/>
      <c r="M97" s="80"/>
      <c r="N97" s="80"/>
      <c r="O97" s="80"/>
      <c r="P97" s="426"/>
      <c r="Q97" s="426"/>
      <c r="R97" s="77"/>
      <c r="S97" s="443"/>
      <c r="T97" s="443"/>
      <c r="U97" s="443"/>
      <c r="V97" s="87"/>
      <c r="W97" s="485"/>
      <c r="X97" s="78" t="s">
        <v>104</v>
      </c>
      <c r="Y97" s="87"/>
      <c r="Z97" s="485"/>
      <c r="AA97" s="80"/>
      <c r="AB97" s="80"/>
    </row>
    <row r="98" spans="1:28" x14ac:dyDescent="0.2">
      <c r="A98" s="81"/>
      <c r="B98" s="83"/>
      <c r="C98" s="331" t="s">
        <v>285</v>
      </c>
      <c r="D98" s="84"/>
      <c r="E98" s="82" t="str">
        <f t="shared" si="1"/>
        <v/>
      </c>
      <c r="F98" s="657"/>
      <c r="G98" s="86"/>
      <c r="H98" s="84"/>
      <c r="I98" s="84"/>
      <c r="J98" s="86"/>
      <c r="K98" s="85"/>
      <c r="L98" s="85"/>
      <c r="M98" s="80"/>
      <c r="N98" s="80"/>
      <c r="O98" s="80"/>
      <c r="P98" s="426"/>
      <c r="Q98" s="426"/>
      <c r="R98" s="77"/>
      <c r="S98" s="443"/>
      <c r="T98" s="443"/>
      <c r="U98" s="443"/>
      <c r="V98" s="87"/>
      <c r="W98" s="485"/>
      <c r="X98" s="78" t="s">
        <v>104</v>
      </c>
      <c r="Y98" s="87"/>
      <c r="Z98" s="485"/>
      <c r="AA98" s="80"/>
      <c r="AB98" s="80"/>
    </row>
    <row r="99" spans="1:28" x14ac:dyDescent="0.2">
      <c r="A99" s="81"/>
      <c r="B99" s="83"/>
      <c r="C99" s="331" t="s">
        <v>286</v>
      </c>
      <c r="D99" s="84"/>
      <c r="E99" s="82" t="str">
        <f t="shared" si="1"/>
        <v/>
      </c>
      <c r="F99" s="657"/>
      <c r="G99" s="86"/>
      <c r="H99" s="84"/>
      <c r="I99" s="84"/>
      <c r="J99" s="86"/>
      <c r="K99" s="85"/>
      <c r="L99" s="85"/>
      <c r="M99" s="80"/>
      <c r="N99" s="80"/>
      <c r="O99" s="80"/>
      <c r="P99" s="426"/>
      <c r="Q99" s="426"/>
      <c r="R99" s="77"/>
      <c r="S99" s="443"/>
      <c r="T99" s="443"/>
      <c r="U99" s="443"/>
      <c r="V99" s="87"/>
      <c r="W99" s="485"/>
      <c r="X99" s="78" t="s">
        <v>104</v>
      </c>
      <c r="Y99" s="87"/>
      <c r="Z99" s="485"/>
      <c r="AA99" s="80"/>
      <c r="AB99" s="80"/>
    </row>
    <row r="100" spans="1:28" x14ac:dyDescent="0.2">
      <c r="A100" s="81"/>
      <c r="B100" s="83"/>
      <c r="C100" s="331" t="s">
        <v>287</v>
      </c>
      <c r="D100" s="84"/>
      <c r="E100" s="82" t="str">
        <f t="shared" si="1"/>
        <v/>
      </c>
      <c r="F100" s="657"/>
      <c r="G100" s="86"/>
      <c r="H100" s="84"/>
      <c r="I100" s="84"/>
      <c r="J100" s="86"/>
      <c r="K100" s="85"/>
      <c r="L100" s="85"/>
      <c r="M100" s="80"/>
      <c r="N100" s="80"/>
      <c r="O100" s="80"/>
      <c r="P100" s="426"/>
      <c r="Q100" s="426"/>
      <c r="R100" s="77"/>
      <c r="S100" s="443"/>
      <c r="T100" s="443"/>
      <c r="U100" s="443"/>
      <c r="V100" s="87"/>
      <c r="W100" s="485"/>
      <c r="X100" s="78" t="s">
        <v>104</v>
      </c>
      <c r="Y100" s="87"/>
      <c r="Z100" s="485"/>
      <c r="AA100" s="80"/>
      <c r="AB100" s="80"/>
    </row>
    <row r="101" spans="1:28" x14ac:dyDescent="0.2">
      <c r="A101" s="81"/>
      <c r="B101" s="83"/>
      <c r="C101" s="331" t="s">
        <v>288</v>
      </c>
      <c r="D101" s="84"/>
      <c r="E101" s="82" t="str">
        <f t="shared" si="1"/>
        <v/>
      </c>
      <c r="F101" s="657"/>
      <c r="G101" s="86"/>
      <c r="H101" s="84"/>
      <c r="I101" s="84"/>
      <c r="J101" s="86"/>
      <c r="K101" s="85"/>
      <c r="L101" s="85"/>
      <c r="M101" s="80"/>
      <c r="N101" s="80"/>
      <c r="O101" s="80"/>
      <c r="P101" s="426"/>
      <c r="Q101" s="426"/>
      <c r="R101" s="77"/>
      <c r="S101" s="443"/>
      <c r="T101" s="443"/>
      <c r="U101" s="443"/>
      <c r="V101" s="87"/>
      <c r="W101" s="485"/>
      <c r="X101" s="78" t="s">
        <v>104</v>
      </c>
      <c r="Y101" s="87"/>
      <c r="Z101" s="485"/>
      <c r="AA101" s="80"/>
      <c r="AB101" s="80"/>
    </row>
    <row r="102" spans="1:28" x14ac:dyDescent="0.2">
      <c r="A102" s="81"/>
      <c r="B102" s="83"/>
      <c r="C102" s="331" t="s">
        <v>289</v>
      </c>
      <c r="D102" s="84"/>
      <c r="E102" s="82" t="str">
        <f t="shared" si="1"/>
        <v/>
      </c>
      <c r="F102" s="657"/>
      <c r="G102" s="86"/>
      <c r="H102" s="84"/>
      <c r="I102" s="84"/>
      <c r="J102" s="86"/>
      <c r="K102" s="85"/>
      <c r="L102" s="85"/>
      <c r="M102" s="80"/>
      <c r="N102" s="80"/>
      <c r="O102" s="80"/>
      <c r="P102" s="426"/>
      <c r="Q102" s="426"/>
      <c r="R102" s="77"/>
      <c r="S102" s="443"/>
      <c r="T102" s="443"/>
      <c r="U102" s="443"/>
      <c r="V102" s="87"/>
      <c r="W102" s="485"/>
      <c r="X102" s="78" t="s">
        <v>104</v>
      </c>
      <c r="Y102" s="87"/>
      <c r="Z102" s="485"/>
      <c r="AA102" s="80"/>
      <c r="AB102" s="80"/>
    </row>
    <row r="103" spans="1:28" x14ac:dyDescent="0.2">
      <c r="A103" s="81"/>
      <c r="B103" s="83"/>
      <c r="C103" s="331" t="s">
        <v>290</v>
      </c>
      <c r="D103" s="84"/>
      <c r="E103" s="82" t="str">
        <f t="shared" si="1"/>
        <v/>
      </c>
      <c r="F103" s="657"/>
      <c r="G103" s="86"/>
      <c r="H103" s="84"/>
      <c r="I103" s="84"/>
      <c r="J103" s="86"/>
      <c r="K103" s="85"/>
      <c r="L103" s="85"/>
      <c r="M103" s="80"/>
      <c r="N103" s="80"/>
      <c r="O103" s="80"/>
      <c r="P103" s="426"/>
      <c r="Q103" s="426"/>
      <c r="R103" s="77"/>
      <c r="S103" s="443"/>
      <c r="T103" s="443"/>
      <c r="U103" s="443"/>
      <c r="V103" s="87"/>
      <c r="W103" s="485"/>
      <c r="X103" s="78" t="s">
        <v>104</v>
      </c>
      <c r="Y103" s="87"/>
      <c r="Z103" s="485"/>
      <c r="AA103" s="80"/>
      <c r="AB103" s="80"/>
    </row>
    <row r="104" spans="1:28" x14ac:dyDescent="0.2">
      <c r="A104" s="81"/>
      <c r="B104" s="83"/>
      <c r="C104" s="331" t="s">
        <v>291</v>
      </c>
      <c r="D104" s="84"/>
      <c r="E104" s="82" t="str">
        <f t="shared" si="1"/>
        <v/>
      </c>
      <c r="F104" s="657"/>
      <c r="G104" s="86"/>
      <c r="H104" s="84"/>
      <c r="I104" s="84"/>
      <c r="J104" s="86"/>
      <c r="K104" s="85"/>
      <c r="L104" s="85"/>
      <c r="M104" s="80"/>
      <c r="N104" s="80"/>
      <c r="O104" s="80"/>
      <c r="P104" s="426"/>
      <c r="Q104" s="426"/>
      <c r="R104" s="77"/>
      <c r="S104" s="443"/>
      <c r="T104" s="443"/>
      <c r="U104" s="443"/>
      <c r="V104" s="87"/>
      <c r="W104" s="485"/>
      <c r="X104" s="78" t="s">
        <v>104</v>
      </c>
      <c r="Y104" s="87"/>
      <c r="Z104" s="485"/>
      <c r="AA104" s="80"/>
      <c r="AB104" s="80"/>
    </row>
    <row r="105" spans="1:28" x14ac:dyDescent="0.2">
      <c r="A105" s="81"/>
      <c r="B105" s="83"/>
      <c r="C105" s="331" t="s">
        <v>292</v>
      </c>
      <c r="D105" s="84"/>
      <c r="E105" s="82" t="str">
        <f t="shared" si="1"/>
        <v/>
      </c>
      <c r="F105" s="657"/>
      <c r="G105" s="86"/>
      <c r="H105" s="84"/>
      <c r="I105" s="84"/>
      <c r="J105" s="86"/>
      <c r="K105" s="85"/>
      <c r="L105" s="85"/>
      <c r="M105" s="80"/>
      <c r="N105" s="80"/>
      <c r="O105" s="80"/>
      <c r="P105" s="426"/>
      <c r="Q105" s="426"/>
      <c r="R105" s="77"/>
      <c r="S105" s="443"/>
      <c r="T105" s="443"/>
      <c r="U105" s="443"/>
      <c r="V105" s="87"/>
      <c r="W105" s="485"/>
      <c r="X105" s="78" t="s">
        <v>104</v>
      </c>
      <c r="Y105" s="87"/>
      <c r="Z105" s="485"/>
      <c r="AA105" s="80"/>
      <c r="AB105" s="80"/>
    </row>
    <row r="106" spans="1:28" x14ac:dyDescent="0.2">
      <c r="A106" s="81"/>
      <c r="B106" s="83"/>
      <c r="C106" s="331" t="s">
        <v>293</v>
      </c>
      <c r="D106" s="84"/>
      <c r="E106" s="82" t="str">
        <f t="shared" si="1"/>
        <v/>
      </c>
      <c r="F106" s="657"/>
      <c r="G106" s="86"/>
      <c r="H106" s="84"/>
      <c r="I106" s="84"/>
      <c r="J106" s="86"/>
      <c r="K106" s="85"/>
      <c r="L106" s="85"/>
      <c r="M106" s="80"/>
      <c r="N106" s="80"/>
      <c r="O106" s="80"/>
      <c r="P106" s="426"/>
      <c r="Q106" s="426"/>
      <c r="R106" s="77"/>
      <c r="S106" s="443"/>
      <c r="T106" s="443"/>
      <c r="U106" s="443"/>
      <c r="V106" s="87"/>
      <c r="W106" s="485"/>
      <c r="X106" s="78" t="s">
        <v>104</v>
      </c>
      <c r="Y106" s="87"/>
      <c r="Z106" s="485"/>
      <c r="AA106" s="80"/>
      <c r="AB106" s="80"/>
    </row>
    <row r="107" spans="1:28" x14ac:dyDescent="0.2">
      <c r="A107" s="81"/>
      <c r="B107" s="83"/>
      <c r="C107" s="331" t="s">
        <v>294</v>
      </c>
      <c r="D107" s="84"/>
      <c r="E107" s="82" t="str">
        <f t="shared" si="1"/>
        <v/>
      </c>
      <c r="F107" s="657"/>
      <c r="G107" s="86"/>
      <c r="H107" s="84"/>
      <c r="I107" s="84"/>
      <c r="J107" s="86"/>
      <c r="K107" s="85"/>
      <c r="L107" s="85"/>
      <c r="M107" s="80"/>
      <c r="N107" s="80"/>
      <c r="O107" s="80"/>
      <c r="P107" s="426"/>
      <c r="Q107" s="426"/>
      <c r="R107" s="77"/>
      <c r="S107" s="443"/>
      <c r="T107" s="443"/>
      <c r="U107" s="443"/>
      <c r="V107" s="87"/>
      <c r="W107" s="485"/>
      <c r="X107" s="78" t="s">
        <v>104</v>
      </c>
      <c r="Y107" s="87"/>
      <c r="Z107" s="485"/>
      <c r="AA107" s="80"/>
      <c r="AB107" s="80"/>
    </row>
    <row r="108" spans="1:28" x14ac:dyDescent="0.2">
      <c r="A108" s="81"/>
      <c r="B108" s="83"/>
      <c r="C108" s="331" t="s">
        <v>295</v>
      </c>
      <c r="D108" s="84"/>
      <c r="E108" s="82" t="str">
        <f t="shared" si="1"/>
        <v/>
      </c>
      <c r="F108" s="657"/>
      <c r="G108" s="86"/>
      <c r="H108" s="84"/>
      <c r="I108" s="84"/>
      <c r="J108" s="86"/>
      <c r="K108" s="85"/>
      <c r="L108" s="85"/>
      <c r="M108" s="80"/>
      <c r="N108" s="80"/>
      <c r="O108" s="80"/>
      <c r="P108" s="426"/>
      <c r="Q108" s="426"/>
      <c r="R108" s="77"/>
      <c r="S108" s="443"/>
      <c r="T108" s="443"/>
      <c r="U108" s="443"/>
      <c r="V108" s="87"/>
      <c r="W108" s="485"/>
      <c r="X108" s="78" t="s">
        <v>104</v>
      </c>
      <c r="Y108" s="87"/>
      <c r="Z108" s="485"/>
      <c r="AA108" s="80"/>
      <c r="AB108" s="80"/>
    </row>
    <row r="109" spans="1:28" x14ac:dyDescent="0.2">
      <c r="A109" s="81"/>
      <c r="B109" s="83"/>
      <c r="C109" s="331" t="s">
        <v>296</v>
      </c>
      <c r="D109" s="84"/>
      <c r="E109" s="82" t="str">
        <f t="shared" si="1"/>
        <v/>
      </c>
      <c r="F109" s="657"/>
      <c r="G109" s="86"/>
      <c r="H109" s="84"/>
      <c r="I109" s="84"/>
      <c r="J109" s="86"/>
      <c r="K109" s="85"/>
      <c r="L109" s="85"/>
      <c r="M109" s="80"/>
      <c r="N109" s="80"/>
      <c r="O109" s="80"/>
      <c r="P109" s="426"/>
      <c r="Q109" s="426"/>
      <c r="R109" s="77"/>
      <c r="S109" s="443"/>
      <c r="T109" s="443"/>
      <c r="U109" s="443"/>
      <c r="V109" s="87"/>
      <c r="W109" s="485"/>
      <c r="X109" s="78" t="s">
        <v>104</v>
      </c>
      <c r="Y109" s="87"/>
      <c r="Z109" s="485"/>
      <c r="AA109" s="80"/>
      <c r="AB109" s="80"/>
    </row>
    <row r="110" spans="1:28" x14ac:dyDescent="0.2">
      <c r="A110" s="81"/>
      <c r="B110" s="83"/>
      <c r="C110" s="331" t="s">
        <v>297</v>
      </c>
      <c r="D110" s="84"/>
      <c r="E110" s="82" t="str">
        <f t="shared" si="1"/>
        <v/>
      </c>
      <c r="F110" s="657"/>
      <c r="G110" s="86"/>
      <c r="H110" s="84"/>
      <c r="I110" s="84"/>
      <c r="J110" s="86"/>
      <c r="K110" s="85"/>
      <c r="L110" s="85"/>
      <c r="M110" s="80"/>
      <c r="N110" s="80"/>
      <c r="O110" s="80"/>
      <c r="P110" s="426"/>
      <c r="Q110" s="426"/>
      <c r="R110" s="77"/>
      <c r="S110" s="443"/>
      <c r="T110" s="443"/>
      <c r="U110" s="443"/>
      <c r="V110" s="87"/>
      <c r="W110" s="485"/>
      <c r="X110" s="78" t="s">
        <v>104</v>
      </c>
      <c r="Y110" s="87"/>
      <c r="Z110" s="485"/>
      <c r="AA110" s="80"/>
      <c r="AB110" s="80"/>
    </row>
    <row r="111" spans="1:28" x14ac:dyDescent="0.2">
      <c r="A111" s="81"/>
      <c r="B111" s="83"/>
      <c r="C111" s="331" t="s">
        <v>298</v>
      </c>
      <c r="D111" s="84"/>
      <c r="E111" s="82" t="str">
        <f t="shared" ref="E111:E143" si="2">IF(B111="","",E110+1)</f>
        <v/>
      </c>
      <c r="F111" s="657"/>
      <c r="G111" s="86"/>
      <c r="H111" s="84"/>
      <c r="I111" s="84"/>
      <c r="J111" s="86"/>
      <c r="K111" s="85"/>
      <c r="L111" s="85"/>
      <c r="M111" s="80"/>
      <c r="N111" s="80"/>
      <c r="O111" s="80"/>
      <c r="P111" s="426"/>
      <c r="Q111" s="426"/>
      <c r="R111" s="77"/>
      <c r="S111" s="443"/>
      <c r="T111" s="443"/>
      <c r="U111" s="443"/>
      <c r="V111" s="87"/>
      <c r="W111" s="485"/>
      <c r="X111" s="78" t="s">
        <v>104</v>
      </c>
      <c r="Y111" s="87"/>
      <c r="Z111" s="485"/>
      <c r="AA111" s="80"/>
      <c r="AB111" s="80"/>
    </row>
    <row r="112" spans="1:28" x14ac:dyDescent="0.2">
      <c r="A112" s="81"/>
      <c r="B112" s="83"/>
      <c r="C112" s="331" t="s">
        <v>299</v>
      </c>
      <c r="D112" s="84"/>
      <c r="E112" s="82" t="str">
        <f t="shared" si="2"/>
        <v/>
      </c>
      <c r="F112" s="657"/>
      <c r="G112" s="86"/>
      <c r="H112" s="84"/>
      <c r="I112" s="84"/>
      <c r="J112" s="86"/>
      <c r="K112" s="85"/>
      <c r="L112" s="85"/>
      <c r="M112" s="80"/>
      <c r="N112" s="80"/>
      <c r="O112" s="80"/>
      <c r="P112" s="426"/>
      <c r="Q112" s="426"/>
      <c r="R112" s="77"/>
      <c r="S112" s="443"/>
      <c r="T112" s="443"/>
      <c r="U112" s="443"/>
      <c r="V112" s="87"/>
      <c r="W112" s="485"/>
      <c r="X112" s="78" t="s">
        <v>104</v>
      </c>
      <c r="Y112" s="87"/>
      <c r="Z112" s="485"/>
      <c r="AA112" s="80"/>
      <c r="AB112" s="80"/>
    </row>
    <row r="113" spans="1:28" x14ac:dyDescent="0.2">
      <c r="A113" s="81"/>
      <c r="B113" s="83"/>
      <c r="C113" s="331" t="s">
        <v>300</v>
      </c>
      <c r="D113" s="84"/>
      <c r="E113" s="82" t="str">
        <f t="shared" si="2"/>
        <v/>
      </c>
      <c r="F113" s="657"/>
      <c r="G113" s="86"/>
      <c r="H113" s="84"/>
      <c r="I113" s="84"/>
      <c r="J113" s="86"/>
      <c r="K113" s="85"/>
      <c r="L113" s="85"/>
      <c r="M113" s="80"/>
      <c r="N113" s="80"/>
      <c r="O113" s="80"/>
      <c r="P113" s="426"/>
      <c r="Q113" s="426"/>
      <c r="R113" s="77"/>
      <c r="S113" s="443"/>
      <c r="T113" s="443"/>
      <c r="U113" s="443"/>
      <c r="V113" s="87"/>
      <c r="W113" s="485"/>
      <c r="X113" s="78" t="s">
        <v>104</v>
      </c>
      <c r="Y113" s="87"/>
      <c r="Z113" s="485"/>
      <c r="AA113" s="80"/>
      <c r="AB113" s="80"/>
    </row>
    <row r="114" spans="1:28" x14ac:dyDescent="0.2">
      <c r="A114" s="81"/>
      <c r="B114" s="83"/>
      <c r="C114" s="331" t="s">
        <v>301</v>
      </c>
      <c r="D114" s="84"/>
      <c r="E114" s="82" t="str">
        <f t="shared" si="2"/>
        <v/>
      </c>
      <c r="F114" s="657"/>
      <c r="G114" s="86"/>
      <c r="H114" s="84"/>
      <c r="I114" s="84"/>
      <c r="J114" s="86"/>
      <c r="K114" s="85"/>
      <c r="L114" s="85"/>
      <c r="M114" s="80"/>
      <c r="N114" s="80"/>
      <c r="O114" s="80"/>
      <c r="P114" s="426"/>
      <c r="Q114" s="426"/>
      <c r="R114" s="77"/>
      <c r="S114" s="443"/>
      <c r="T114" s="443"/>
      <c r="U114" s="443"/>
      <c r="V114" s="87"/>
      <c r="W114" s="485"/>
      <c r="X114" s="78" t="s">
        <v>104</v>
      </c>
      <c r="Y114" s="87"/>
      <c r="Z114" s="485"/>
      <c r="AA114" s="80"/>
      <c r="AB114" s="80"/>
    </row>
    <row r="115" spans="1:28" x14ac:dyDescent="0.2">
      <c r="A115" s="81"/>
      <c r="B115" s="83"/>
      <c r="C115" s="331" t="s">
        <v>302</v>
      </c>
      <c r="D115" s="84"/>
      <c r="E115" s="82" t="str">
        <f t="shared" si="2"/>
        <v/>
      </c>
      <c r="F115" s="657"/>
      <c r="G115" s="86"/>
      <c r="H115" s="84"/>
      <c r="I115" s="84"/>
      <c r="J115" s="86"/>
      <c r="K115" s="85"/>
      <c r="L115" s="85"/>
      <c r="M115" s="80"/>
      <c r="N115" s="80"/>
      <c r="O115" s="80"/>
      <c r="P115" s="426"/>
      <c r="Q115" s="426"/>
      <c r="R115" s="77"/>
      <c r="S115" s="443"/>
      <c r="T115" s="443"/>
      <c r="U115" s="443"/>
      <c r="V115" s="87"/>
      <c r="W115" s="485"/>
      <c r="X115" s="78" t="s">
        <v>104</v>
      </c>
      <c r="Y115" s="87"/>
      <c r="Z115" s="485"/>
      <c r="AA115" s="80"/>
      <c r="AB115" s="80"/>
    </row>
    <row r="116" spans="1:28" x14ac:dyDescent="0.2">
      <c r="A116" s="81"/>
      <c r="B116" s="83"/>
      <c r="C116" s="331" t="s">
        <v>303</v>
      </c>
      <c r="D116" s="84"/>
      <c r="E116" s="82" t="str">
        <f t="shared" si="2"/>
        <v/>
      </c>
      <c r="F116" s="657"/>
      <c r="G116" s="86"/>
      <c r="H116" s="84"/>
      <c r="I116" s="84"/>
      <c r="J116" s="86"/>
      <c r="K116" s="85"/>
      <c r="L116" s="85"/>
      <c r="M116" s="80"/>
      <c r="N116" s="80"/>
      <c r="O116" s="80"/>
      <c r="P116" s="426"/>
      <c r="Q116" s="426"/>
      <c r="R116" s="77"/>
      <c r="S116" s="443"/>
      <c r="T116" s="443"/>
      <c r="U116" s="443"/>
      <c r="V116" s="87"/>
      <c r="W116" s="485"/>
      <c r="X116" s="78" t="s">
        <v>104</v>
      </c>
      <c r="Y116" s="87"/>
      <c r="Z116" s="485"/>
      <c r="AA116" s="80"/>
      <c r="AB116" s="80"/>
    </row>
    <row r="117" spans="1:28" x14ac:dyDescent="0.2">
      <c r="A117" s="81"/>
      <c r="B117" s="83"/>
      <c r="C117" s="331" t="s">
        <v>304</v>
      </c>
      <c r="D117" s="84"/>
      <c r="E117" s="82" t="str">
        <f t="shared" si="2"/>
        <v/>
      </c>
      <c r="F117" s="657"/>
      <c r="G117" s="86"/>
      <c r="H117" s="84"/>
      <c r="I117" s="84"/>
      <c r="J117" s="86"/>
      <c r="K117" s="85"/>
      <c r="L117" s="85"/>
      <c r="M117" s="80"/>
      <c r="N117" s="80"/>
      <c r="O117" s="80"/>
      <c r="P117" s="426"/>
      <c r="Q117" s="426"/>
      <c r="R117" s="77"/>
      <c r="S117" s="443"/>
      <c r="T117" s="443"/>
      <c r="U117" s="443"/>
      <c r="V117" s="87"/>
      <c r="W117" s="485"/>
      <c r="X117" s="78" t="s">
        <v>104</v>
      </c>
      <c r="Y117" s="87"/>
      <c r="Z117" s="485"/>
      <c r="AA117" s="80"/>
      <c r="AB117" s="80"/>
    </row>
    <row r="118" spans="1:28" x14ac:dyDescent="0.2">
      <c r="A118" s="81"/>
      <c r="B118" s="83"/>
      <c r="C118" s="331" t="s">
        <v>305</v>
      </c>
      <c r="D118" s="84"/>
      <c r="E118" s="82" t="str">
        <f t="shared" si="2"/>
        <v/>
      </c>
      <c r="F118" s="657"/>
      <c r="G118" s="86"/>
      <c r="H118" s="84"/>
      <c r="I118" s="84"/>
      <c r="J118" s="86"/>
      <c r="K118" s="85"/>
      <c r="L118" s="85"/>
      <c r="M118" s="80"/>
      <c r="N118" s="80"/>
      <c r="O118" s="80"/>
      <c r="P118" s="426"/>
      <c r="Q118" s="426"/>
      <c r="R118" s="77"/>
      <c r="S118" s="443"/>
      <c r="T118" s="443"/>
      <c r="U118" s="443"/>
      <c r="V118" s="87"/>
      <c r="W118" s="485"/>
      <c r="X118" s="78" t="s">
        <v>104</v>
      </c>
      <c r="Y118" s="87"/>
      <c r="Z118" s="485"/>
      <c r="AA118" s="80"/>
      <c r="AB118" s="80"/>
    </row>
    <row r="119" spans="1:28" x14ac:dyDescent="0.2">
      <c r="A119" s="81"/>
      <c r="B119" s="83"/>
      <c r="C119" s="331" t="s">
        <v>306</v>
      </c>
      <c r="D119" s="84"/>
      <c r="E119" s="82" t="str">
        <f t="shared" si="2"/>
        <v/>
      </c>
      <c r="F119" s="657"/>
      <c r="G119" s="86"/>
      <c r="H119" s="84"/>
      <c r="I119" s="84"/>
      <c r="J119" s="86"/>
      <c r="K119" s="85"/>
      <c r="L119" s="85"/>
      <c r="M119" s="80"/>
      <c r="N119" s="80"/>
      <c r="O119" s="80"/>
      <c r="P119" s="426"/>
      <c r="Q119" s="426"/>
      <c r="R119" s="77"/>
      <c r="S119" s="443"/>
      <c r="T119" s="443"/>
      <c r="U119" s="443"/>
      <c r="V119" s="87"/>
      <c r="W119" s="485"/>
      <c r="X119" s="78" t="s">
        <v>104</v>
      </c>
      <c r="Y119" s="87"/>
      <c r="Z119" s="485"/>
      <c r="AA119" s="80"/>
      <c r="AB119" s="80"/>
    </row>
    <row r="120" spans="1:28" x14ac:dyDescent="0.2">
      <c r="A120" s="81"/>
      <c r="B120" s="83"/>
      <c r="C120" s="331" t="s">
        <v>307</v>
      </c>
      <c r="D120" s="84"/>
      <c r="E120" s="82" t="str">
        <f t="shared" si="2"/>
        <v/>
      </c>
      <c r="F120" s="657"/>
      <c r="G120" s="86"/>
      <c r="H120" s="84"/>
      <c r="I120" s="84"/>
      <c r="J120" s="86"/>
      <c r="K120" s="85"/>
      <c r="L120" s="85"/>
      <c r="M120" s="80"/>
      <c r="N120" s="80"/>
      <c r="O120" s="80"/>
      <c r="P120" s="426"/>
      <c r="Q120" s="426"/>
      <c r="R120" s="77"/>
      <c r="S120" s="443"/>
      <c r="T120" s="443"/>
      <c r="U120" s="443"/>
      <c r="V120" s="87"/>
      <c r="W120" s="485"/>
      <c r="X120" s="78" t="s">
        <v>104</v>
      </c>
      <c r="Y120" s="87"/>
      <c r="Z120" s="485"/>
      <c r="AA120" s="80"/>
      <c r="AB120" s="80"/>
    </row>
    <row r="121" spans="1:28" x14ac:dyDescent="0.2">
      <c r="A121" s="81"/>
      <c r="B121" s="83"/>
      <c r="C121" s="331" t="s">
        <v>308</v>
      </c>
      <c r="D121" s="84"/>
      <c r="E121" s="82" t="str">
        <f t="shared" si="2"/>
        <v/>
      </c>
      <c r="F121" s="657"/>
      <c r="G121" s="86"/>
      <c r="H121" s="84"/>
      <c r="I121" s="84"/>
      <c r="J121" s="86"/>
      <c r="K121" s="85"/>
      <c r="L121" s="85"/>
      <c r="M121" s="80"/>
      <c r="N121" s="80"/>
      <c r="O121" s="80"/>
      <c r="P121" s="426"/>
      <c r="Q121" s="426"/>
      <c r="R121" s="77"/>
      <c r="S121" s="443"/>
      <c r="T121" s="443"/>
      <c r="U121" s="443"/>
      <c r="V121" s="87"/>
      <c r="W121" s="485"/>
      <c r="X121" s="78" t="s">
        <v>104</v>
      </c>
      <c r="Y121" s="87"/>
      <c r="Z121" s="485"/>
      <c r="AA121" s="80"/>
      <c r="AB121" s="80"/>
    </row>
    <row r="122" spans="1:28" x14ac:dyDescent="0.2">
      <c r="A122" s="81"/>
      <c r="B122" s="83"/>
      <c r="C122" s="331" t="s">
        <v>309</v>
      </c>
      <c r="D122" s="84"/>
      <c r="E122" s="82" t="str">
        <f t="shared" si="2"/>
        <v/>
      </c>
      <c r="F122" s="657"/>
      <c r="G122" s="86"/>
      <c r="H122" s="84"/>
      <c r="I122" s="84"/>
      <c r="J122" s="86"/>
      <c r="K122" s="85"/>
      <c r="L122" s="85"/>
      <c r="M122" s="80"/>
      <c r="N122" s="80"/>
      <c r="O122" s="80"/>
      <c r="P122" s="426"/>
      <c r="Q122" s="426"/>
      <c r="R122" s="77"/>
      <c r="S122" s="443"/>
      <c r="T122" s="443"/>
      <c r="U122" s="443"/>
      <c r="V122" s="87"/>
      <c r="W122" s="485"/>
      <c r="X122" s="78" t="s">
        <v>104</v>
      </c>
      <c r="Y122" s="87"/>
      <c r="Z122" s="485"/>
      <c r="AA122" s="80"/>
      <c r="AB122" s="80"/>
    </row>
    <row r="123" spans="1:28" x14ac:dyDescent="0.2">
      <c r="A123" s="81"/>
      <c r="B123" s="83"/>
      <c r="C123" s="331" t="s">
        <v>310</v>
      </c>
      <c r="D123" s="84"/>
      <c r="E123" s="82" t="str">
        <f t="shared" si="2"/>
        <v/>
      </c>
      <c r="F123" s="657"/>
      <c r="G123" s="86"/>
      <c r="H123" s="84"/>
      <c r="I123" s="84"/>
      <c r="J123" s="86"/>
      <c r="K123" s="85"/>
      <c r="L123" s="85"/>
      <c r="M123" s="80"/>
      <c r="N123" s="80"/>
      <c r="O123" s="80"/>
      <c r="P123" s="426"/>
      <c r="Q123" s="426"/>
      <c r="R123" s="77"/>
      <c r="S123" s="443"/>
      <c r="T123" s="443"/>
      <c r="U123" s="443"/>
      <c r="V123" s="87"/>
      <c r="W123" s="485"/>
      <c r="X123" s="78" t="s">
        <v>104</v>
      </c>
      <c r="Y123" s="87"/>
      <c r="Z123" s="485"/>
      <c r="AA123" s="80"/>
      <c r="AB123" s="80"/>
    </row>
    <row r="124" spans="1:28" x14ac:dyDescent="0.2">
      <c r="A124" s="81"/>
      <c r="B124" s="83"/>
      <c r="C124" s="331" t="s">
        <v>311</v>
      </c>
      <c r="D124" s="84"/>
      <c r="E124" s="82" t="str">
        <f t="shared" si="2"/>
        <v/>
      </c>
      <c r="F124" s="657"/>
      <c r="G124" s="86"/>
      <c r="H124" s="84"/>
      <c r="I124" s="84"/>
      <c r="J124" s="86"/>
      <c r="K124" s="85"/>
      <c r="L124" s="85"/>
      <c r="M124" s="80"/>
      <c r="N124" s="80"/>
      <c r="O124" s="80"/>
      <c r="P124" s="426"/>
      <c r="Q124" s="426"/>
      <c r="R124" s="77"/>
      <c r="S124" s="443"/>
      <c r="T124" s="443"/>
      <c r="U124" s="443"/>
      <c r="V124" s="87"/>
      <c r="W124" s="485"/>
      <c r="X124" s="78" t="s">
        <v>104</v>
      </c>
      <c r="Y124" s="87"/>
      <c r="Z124" s="485"/>
      <c r="AA124" s="80"/>
      <c r="AB124" s="80"/>
    </row>
    <row r="125" spans="1:28" x14ac:dyDescent="0.2">
      <c r="A125" s="81"/>
      <c r="B125" s="83"/>
      <c r="C125" s="331" t="s">
        <v>312</v>
      </c>
      <c r="D125" s="84"/>
      <c r="E125" s="82" t="str">
        <f t="shared" si="2"/>
        <v/>
      </c>
      <c r="F125" s="657"/>
      <c r="G125" s="86"/>
      <c r="H125" s="84"/>
      <c r="I125" s="84"/>
      <c r="J125" s="86"/>
      <c r="K125" s="85"/>
      <c r="L125" s="85"/>
      <c r="M125" s="80"/>
      <c r="N125" s="80"/>
      <c r="O125" s="80"/>
      <c r="P125" s="426"/>
      <c r="Q125" s="426"/>
      <c r="R125" s="77"/>
      <c r="S125" s="443"/>
      <c r="T125" s="443"/>
      <c r="U125" s="443"/>
      <c r="V125" s="87"/>
      <c r="W125" s="485"/>
      <c r="X125" s="78" t="s">
        <v>104</v>
      </c>
      <c r="Y125" s="87"/>
      <c r="Z125" s="485"/>
      <c r="AA125" s="80"/>
      <c r="AB125" s="80"/>
    </row>
    <row r="126" spans="1:28" x14ac:dyDescent="0.2">
      <c r="A126" s="81"/>
      <c r="B126" s="83"/>
      <c r="C126" s="331" t="s">
        <v>313</v>
      </c>
      <c r="D126" s="84"/>
      <c r="E126" s="82" t="str">
        <f t="shared" si="2"/>
        <v/>
      </c>
      <c r="F126" s="657"/>
      <c r="G126" s="86"/>
      <c r="H126" s="84"/>
      <c r="I126" s="84"/>
      <c r="J126" s="86"/>
      <c r="K126" s="85"/>
      <c r="L126" s="85"/>
      <c r="M126" s="80"/>
      <c r="N126" s="80"/>
      <c r="O126" s="80"/>
      <c r="P126" s="426"/>
      <c r="Q126" s="426"/>
      <c r="R126" s="77"/>
      <c r="S126" s="443"/>
      <c r="T126" s="443"/>
      <c r="U126" s="443"/>
      <c r="V126" s="87"/>
      <c r="W126" s="485"/>
      <c r="X126" s="78" t="s">
        <v>104</v>
      </c>
      <c r="Y126" s="87"/>
      <c r="Z126" s="485"/>
      <c r="AA126" s="80"/>
      <c r="AB126" s="80"/>
    </row>
    <row r="127" spans="1:28" x14ac:dyDescent="0.2">
      <c r="A127" s="81"/>
      <c r="B127" s="83"/>
      <c r="C127" s="331" t="s">
        <v>314</v>
      </c>
      <c r="D127" s="84"/>
      <c r="E127" s="82" t="str">
        <f t="shared" si="2"/>
        <v/>
      </c>
      <c r="F127" s="657"/>
      <c r="G127" s="86"/>
      <c r="H127" s="84"/>
      <c r="I127" s="84"/>
      <c r="J127" s="86"/>
      <c r="K127" s="85"/>
      <c r="L127" s="85"/>
      <c r="M127" s="80"/>
      <c r="N127" s="80"/>
      <c r="O127" s="80"/>
      <c r="P127" s="426"/>
      <c r="Q127" s="426"/>
      <c r="R127" s="77"/>
      <c r="S127" s="443"/>
      <c r="T127" s="443"/>
      <c r="U127" s="443"/>
      <c r="V127" s="87"/>
      <c r="W127" s="485"/>
      <c r="X127" s="78" t="s">
        <v>104</v>
      </c>
      <c r="Y127" s="87"/>
      <c r="Z127" s="485"/>
      <c r="AA127" s="80"/>
      <c r="AB127" s="80"/>
    </row>
    <row r="128" spans="1:28" x14ac:dyDescent="0.2">
      <c r="A128" s="81"/>
      <c r="B128" s="83"/>
      <c r="C128" s="331" t="s">
        <v>315</v>
      </c>
      <c r="D128" s="84"/>
      <c r="E128" s="82" t="str">
        <f t="shared" si="2"/>
        <v/>
      </c>
      <c r="F128" s="657"/>
      <c r="G128" s="86"/>
      <c r="H128" s="84"/>
      <c r="I128" s="84"/>
      <c r="J128" s="86"/>
      <c r="K128" s="85"/>
      <c r="L128" s="85"/>
      <c r="M128" s="80"/>
      <c r="N128" s="80"/>
      <c r="O128" s="80"/>
      <c r="P128" s="426"/>
      <c r="Q128" s="426"/>
      <c r="R128" s="77"/>
      <c r="S128" s="443"/>
      <c r="T128" s="443"/>
      <c r="U128" s="443"/>
      <c r="V128" s="87"/>
      <c r="W128" s="485"/>
      <c r="X128" s="78" t="s">
        <v>104</v>
      </c>
      <c r="Y128" s="87"/>
      <c r="Z128" s="485"/>
      <c r="AA128" s="80"/>
      <c r="AB128" s="80"/>
    </row>
    <row r="129" spans="1:28" x14ac:dyDescent="0.2">
      <c r="A129" s="81"/>
      <c r="B129" s="83"/>
      <c r="C129" s="331" t="s">
        <v>316</v>
      </c>
      <c r="D129" s="84"/>
      <c r="E129" s="82" t="str">
        <f t="shared" si="2"/>
        <v/>
      </c>
      <c r="F129" s="657"/>
      <c r="G129" s="86"/>
      <c r="H129" s="84"/>
      <c r="I129" s="84"/>
      <c r="J129" s="86"/>
      <c r="K129" s="85"/>
      <c r="L129" s="85"/>
      <c r="M129" s="80"/>
      <c r="N129" s="80"/>
      <c r="O129" s="80"/>
      <c r="P129" s="426"/>
      <c r="Q129" s="426"/>
      <c r="R129" s="77"/>
      <c r="S129" s="443"/>
      <c r="T129" s="443"/>
      <c r="U129" s="443"/>
      <c r="V129" s="87"/>
      <c r="W129" s="485"/>
      <c r="X129" s="78" t="s">
        <v>104</v>
      </c>
      <c r="Y129" s="87"/>
      <c r="Z129" s="485"/>
      <c r="AA129" s="80"/>
      <c r="AB129" s="80"/>
    </row>
    <row r="130" spans="1:28" x14ac:dyDescent="0.2">
      <c r="A130" s="81"/>
      <c r="B130" s="83"/>
      <c r="C130" s="331" t="s">
        <v>317</v>
      </c>
      <c r="D130" s="84"/>
      <c r="E130" s="82" t="str">
        <f t="shared" si="2"/>
        <v/>
      </c>
      <c r="F130" s="657"/>
      <c r="G130" s="86"/>
      <c r="H130" s="84"/>
      <c r="I130" s="84"/>
      <c r="J130" s="86"/>
      <c r="K130" s="85"/>
      <c r="L130" s="85"/>
      <c r="M130" s="80"/>
      <c r="N130" s="80"/>
      <c r="O130" s="80"/>
      <c r="P130" s="426"/>
      <c r="Q130" s="426"/>
      <c r="R130" s="77"/>
      <c r="S130" s="443"/>
      <c r="T130" s="443"/>
      <c r="U130" s="443"/>
      <c r="V130" s="87"/>
      <c r="W130" s="485"/>
      <c r="X130" s="78" t="s">
        <v>104</v>
      </c>
      <c r="Y130" s="87"/>
      <c r="Z130" s="485"/>
      <c r="AA130" s="80"/>
      <c r="AB130" s="80"/>
    </row>
    <row r="131" spans="1:28" x14ac:dyDescent="0.2">
      <c r="A131" s="81"/>
      <c r="B131" s="83"/>
      <c r="C131" s="331" t="s">
        <v>318</v>
      </c>
      <c r="D131" s="84"/>
      <c r="E131" s="82" t="str">
        <f t="shared" si="2"/>
        <v/>
      </c>
      <c r="F131" s="657"/>
      <c r="G131" s="86"/>
      <c r="H131" s="84"/>
      <c r="I131" s="84"/>
      <c r="J131" s="86"/>
      <c r="K131" s="85"/>
      <c r="L131" s="85"/>
      <c r="M131" s="80"/>
      <c r="N131" s="80"/>
      <c r="O131" s="80"/>
      <c r="P131" s="426"/>
      <c r="Q131" s="426"/>
      <c r="R131" s="77"/>
      <c r="S131" s="443"/>
      <c r="T131" s="443"/>
      <c r="U131" s="443"/>
      <c r="V131" s="87"/>
      <c r="W131" s="485"/>
      <c r="X131" s="78" t="s">
        <v>104</v>
      </c>
      <c r="Y131" s="87"/>
      <c r="Z131" s="485"/>
      <c r="AA131" s="80"/>
      <c r="AB131" s="80"/>
    </row>
    <row r="132" spans="1:28" x14ac:dyDescent="0.2">
      <c r="A132" s="81"/>
      <c r="B132" s="83"/>
      <c r="C132" s="331" t="s">
        <v>319</v>
      </c>
      <c r="D132" s="84"/>
      <c r="E132" s="82" t="str">
        <f t="shared" si="2"/>
        <v/>
      </c>
      <c r="F132" s="657"/>
      <c r="G132" s="86"/>
      <c r="H132" s="84"/>
      <c r="I132" s="84"/>
      <c r="J132" s="86"/>
      <c r="K132" s="85"/>
      <c r="L132" s="85"/>
      <c r="M132" s="80"/>
      <c r="N132" s="80"/>
      <c r="O132" s="80"/>
      <c r="P132" s="426"/>
      <c r="Q132" s="426"/>
      <c r="R132" s="77"/>
      <c r="S132" s="443"/>
      <c r="T132" s="443"/>
      <c r="U132" s="443"/>
      <c r="V132" s="87"/>
      <c r="W132" s="485"/>
      <c r="X132" s="78" t="s">
        <v>104</v>
      </c>
      <c r="Y132" s="87"/>
      <c r="Z132" s="485"/>
      <c r="AA132" s="80"/>
      <c r="AB132" s="80"/>
    </row>
    <row r="133" spans="1:28" x14ac:dyDescent="0.2">
      <c r="A133" s="81"/>
      <c r="B133" s="83"/>
      <c r="C133" s="331" t="s">
        <v>320</v>
      </c>
      <c r="D133" s="84"/>
      <c r="E133" s="82" t="str">
        <f t="shared" si="2"/>
        <v/>
      </c>
      <c r="F133" s="657"/>
      <c r="G133" s="86"/>
      <c r="H133" s="84"/>
      <c r="I133" s="84"/>
      <c r="J133" s="86"/>
      <c r="K133" s="85"/>
      <c r="L133" s="85"/>
      <c r="M133" s="80"/>
      <c r="N133" s="80"/>
      <c r="O133" s="80"/>
      <c r="P133" s="426"/>
      <c r="Q133" s="426"/>
      <c r="R133" s="77"/>
      <c r="S133" s="443"/>
      <c r="T133" s="443"/>
      <c r="U133" s="443"/>
      <c r="V133" s="87"/>
      <c r="W133" s="485"/>
      <c r="X133" s="78" t="s">
        <v>104</v>
      </c>
      <c r="Y133" s="87"/>
      <c r="Z133" s="485"/>
      <c r="AA133" s="80"/>
      <c r="AB133" s="80"/>
    </row>
    <row r="134" spans="1:28" x14ac:dyDescent="0.2">
      <c r="A134" s="81"/>
      <c r="B134" s="83"/>
      <c r="C134" s="331" t="s">
        <v>321</v>
      </c>
      <c r="D134" s="84"/>
      <c r="E134" s="82" t="str">
        <f t="shared" si="2"/>
        <v/>
      </c>
      <c r="F134" s="657"/>
      <c r="G134" s="86"/>
      <c r="H134" s="84"/>
      <c r="I134" s="84"/>
      <c r="J134" s="86"/>
      <c r="K134" s="85"/>
      <c r="L134" s="85"/>
      <c r="M134" s="80"/>
      <c r="N134" s="80"/>
      <c r="O134" s="80"/>
      <c r="P134" s="426"/>
      <c r="Q134" s="426"/>
      <c r="R134" s="77"/>
      <c r="S134" s="443"/>
      <c r="T134" s="443"/>
      <c r="U134" s="443"/>
      <c r="V134" s="87"/>
      <c r="W134" s="485"/>
      <c r="X134" s="78" t="s">
        <v>104</v>
      </c>
      <c r="Y134" s="87"/>
      <c r="Z134" s="485"/>
      <c r="AA134" s="80"/>
      <c r="AB134" s="80"/>
    </row>
    <row r="135" spans="1:28" x14ac:dyDescent="0.2">
      <c r="A135" s="81"/>
      <c r="B135" s="83"/>
      <c r="C135" s="331" t="s">
        <v>322</v>
      </c>
      <c r="D135" s="84"/>
      <c r="E135" s="82" t="str">
        <f t="shared" si="2"/>
        <v/>
      </c>
      <c r="F135" s="657"/>
      <c r="G135" s="86"/>
      <c r="H135" s="84"/>
      <c r="I135" s="84"/>
      <c r="J135" s="86"/>
      <c r="K135" s="85"/>
      <c r="L135" s="85"/>
      <c r="M135" s="80"/>
      <c r="N135" s="80"/>
      <c r="O135" s="80"/>
      <c r="P135" s="426"/>
      <c r="Q135" s="426"/>
      <c r="R135" s="77"/>
      <c r="S135" s="443"/>
      <c r="T135" s="443"/>
      <c r="U135" s="443"/>
      <c r="V135" s="87"/>
      <c r="W135" s="485"/>
      <c r="X135" s="78" t="s">
        <v>104</v>
      </c>
      <c r="Y135" s="87"/>
      <c r="Z135" s="485"/>
      <c r="AA135" s="80"/>
      <c r="AB135" s="80"/>
    </row>
    <row r="136" spans="1:28" x14ac:dyDescent="0.2">
      <c r="A136" s="81"/>
      <c r="B136" s="83"/>
      <c r="C136" s="331" t="s">
        <v>323</v>
      </c>
      <c r="D136" s="84"/>
      <c r="E136" s="82" t="str">
        <f t="shared" si="2"/>
        <v/>
      </c>
      <c r="F136" s="657"/>
      <c r="G136" s="86"/>
      <c r="H136" s="84"/>
      <c r="I136" s="84"/>
      <c r="J136" s="86"/>
      <c r="K136" s="85"/>
      <c r="L136" s="85"/>
      <c r="M136" s="80"/>
      <c r="N136" s="80"/>
      <c r="O136" s="80"/>
      <c r="P136" s="426"/>
      <c r="Q136" s="426"/>
      <c r="R136" s="77"/>
      <c r="S136" s="443"/>
      <c r="T136" s="443"/>
      <c r="U136" s="443"/>
      <c r="V136" s="87"/>
      <c r="W136" s="485"/>
      <c r="X136" s="78" t="s">
        <v>104</v>
      </c>
      <c r="Y136" s="87"/>
      <c r="Z136" s="485"/>
      <c r="AA136" s="80"/>
      <c r="AB136" s="80"/>
    </row>
    <row r="137" spans="1:28" x14ac:dyDescent="0.2">
      <c r="A137" s="81"/>
      <c r="B137" s="83"/>
      <c r="C137" s="331" t="s">
        <v>324</v>
      </c>
      <c r="D137" s="84"/>
      <c r="E137" s="82" t="str">
        <f t="shared" si="2"/>
        <v/>
      </c>
      <c r="F137" s="657"/>
      <c r="G137" s="86"/>
      <c r="H137" s="84"/>
      <c r="I137" s="84"/>
      <c r="J137" s="86"/>
      <c r="K137" s="85"/>
      <c r="L137" s="85"/>
      <c r="M137" s="80"/>
      <c r="N137" s="80"/>
      <c r="O137" s="80"/>
      <c r="P137" s="426"/>
      <c r="Q137" s="426"/>
      <c r="R137" s="77"/>
      <c r="S137" s="443"/>
      <c r="T137" s="443"/>
      <c r="U137" s="443"/>
      <c r="V137" s="87"/>
      <c r="W137" s="485"/>
      <c r="X137" s="78" t="s">
        <v>104</v>
      </c>
      <c r="Y137" s="87"/>
      <c r="Z137" s="485"/>
      <c r="AA137" s="80"/>
      <c r="AB137" s="80"/>
    </row>
    <row r="138" spans="1:28" x14ac:dyDescent="0.2">
      <c r="A138" s="81"/>
      <c r="B138" s="83"/>
      <c r="C138" s="331" t="s">
        <v>325</v>
      </c>
      <c r="D138" s="84"/>
      <c r="E138" s="82" t="str">
        <f t="shared" si="2"/>
        <v/>
      </c>
      <c r="F138" s="657"/>
      <c r="G138" s="86"/>
      <c r="H138" s="84"/>
      <c r="I138" s="84"/>
      <c r="J138" s="86"/>
      <c r="K138" s="85"/>
      <c r="L138" s="85"/>
      <c r="M138" s="80"/>
      <c r="N138" s="80"/>
      <c r="O138" s="80"/>
      <c r="P138" s="426"/>
      <c r="Q138" s="426"/>
      <c r="R138" s="77"/>
      <c r="S138" s="443"/>
      <c r="T138" s="443"/>
      <c r="U138" s="443"/>
      <c r="V138" s="87"/>
      <c r="W138" s="485"/>
      <c r="X138" s="78" t="s">
        <v>104</v>
      </c>
      <c r="Y138" s="87"/>
      <c r="Z138" s="485"/>
      <c r="AA138" s="80"/>
      <c r="AB138" s="80"/>
    </row>
    <row r="139" spans="1:28" x14ac:dyDescent="0.2">
      <c r="A139" s="81"/>
      <c r="B139" s="83"/>
      <c r="C139" s="331" t="s">
        <v>326</v>
      </c>
      <c r="D139" s="84"/>
      <c r="E139" s="82" t="str">
        <f t="shared" si="2"/>
        <v/>
      </c>
      <c r="F139" s="657"/>
      <c r="G139" s="86"/>
      <c r="H139" s="84"/>
      <c r="I139" s="84"/>
      <c r="J139" s="86"/>
      <c r="K139" s="85"/>
      <c r="L139" s="85"/>
      <c r="M139" s="80"/>
      <c r="N139" s="80"/>
      <c r="O139" s="80"/>
      <c r="P139" s="426"/>
      <c r="Q139" s="426"/>
      <c r="R139" s="77"/>
      <c r="S139" s="443"/>
      <c r="T139" s="443"/>
      <c r="U139" s="443"/>
      <c r="V139" s="87"/>
      <c r="W139" s="485"/>
      <c r="X139" s="78" t="s">
        <v>104</v>
      </c>
      <c r="Y139" s="87"/>
      <c r="Z139" s="485"/>
      <c r="AA139" s="80"/>
      <c r="AB139" s="80"/>
    </row>
    <row r="140" spans="1:28" x14ac:dyDescent="0.2">
      <c r="A140" s="81"/>
      <c r="B140" s="83"/>
      <c r="C140" s="331" t="s">
        <v>327</v>
      </c>
      <c r="D140" s="84"/>
      <c r="E140" s="82" t="str">
        <f t="shared" si="2"/>
        <v/>
      </c>
      <c r="F140" s="657"/>
      <c r="G140" s="86"/>
      <c r="H140" s="84"/>
      <c r="I140" s="84"/>
      <c r="J140" s="86"/>
      <c r="K140" s="85"/>
      <c r="L140" s="85"/>
      <c r="M140" s="80"/>
      <c r="N140" s="80"/>
      <c r="O140" s="80"/>
      <c r="P140" s="426"/>
      <c r="Q140" s="426"/>
      <c r="R140" s="77"/>
      <c r="S140" s="443"/>
      <c r="T140" s="443"/>
      <c r="U140" s="443"/>
      <c r="V140" s="87"/>
      <c r="W140" s="485"/>
      <c r="X140" s="78" t="s">
        <v>104</v>
      </c>
      <c r="Y140" s="87"/>
      <c r="Z140" s="485"/>
      <c r="AA140" s="80"/>
      <c r="AB140" s="80"/>
    </row>
    <row r="141" spans="1:28" x14ac:dyDescent="0.2">
      <c r="A141" s="81"/>
      <c r="B141" s="83"/>
      <c r="C141" s="331" t="s">
        <v>328</v>
      </c>
      <c r="D141" s="84"/>
      <c r="E141" s="82" t="str">
        <f t="shared" si="2"/>
        <v/>
      </c>
      <c r="F141" s="657"/>
      <c r="G141" s="86"/>
      <c r="H141" s="84"/>
      <c r="I141" s="84"/>
      <c r="J141" s="86"/>
      <c r="K141" s="85"/>
      <c r="L141" s="85"/>
      <c r="M141" s="80"/>
      <c r="N141" s="80"/>
      <c r="O141" s="80"/>
      <c r="P141" s="426"/>
      <c r="Q141" s="426"/>
      <c r="R141" s="77"/>
      <c r="S141" s="443"/>
      <c r="T141" s="443"/>
      <c r="U141" s="443"/>
      <c r="V141" s="87"/>
      <c r="W141" s="485"/>
      <c r="X141" s="78" t="s">
        <v>104</v>
      </c>
      <c r="Y141" s="87"/>
      <c r="Z141" s="485"/>
      <c r="AA141" s="80"/>
      <c r="AB141" s="80"/>
    </row>
    <row r="142" spans="1:28" x14ac:dyDescent="0.2">
      <c r="A142" s="81"/>
      <c r="B142" s="83"/>
      <c r="C142" s="331" t="s">
        <v>329</v>
      </c>
      <c r="D142" s="84"/>
      <c r="E142" s="82" t="str">
        <f t="shared" si="2"/>
        <v/>
      </c>
      <c r="F142" s="657"/>
      <c r="G142" s="86"/>
      <c r="H142" s="84"/>
      <c r="I142" s="84"/>
      <c r="J142" s="86"/>
      <c r="K142" s="85"/>
      <c r="L142" s="85"/>
      <c r="M142" s="80"/>
      <c r="N142" s="80"/>
      <c r="O142" s="80"/>
      <c r="P142" s="426"/>
      <c r="Q142" s="426"/>
      <c r="R142" s="77"/>
      <c r="S142" s="443"/>
      <c r="T142" s="443"/>
      <c r="U142" s="443"/>
      <c r="V142" s="87"/>
      <c r="W142" s="485"/>
      <c r="X142" s="78" t="s">
        <v>104</v>
      </c>
      <c r="Y142" s="87"/>
      <c r="Z142" s="485"/>
      <c r="AA142" s="80"/>
      <c r="AB142" s="80"/>
    </row>
    <row r="143" spans="1:28" x14ac:dyDescent="0.2">
      <c r="A143" s="81"/>
      <c r="B143" s="83"/>
      <c r="C143" s="331" t="s">
        <v>330</v>
      </c>
      <c r="D143" s="84"/>
      <c r="E143" s="82" t="str">
        <f t="shared" si="2"/>
        <v/>
      </c>
      <c r="F143" s="657"/>
      <c r="G143" s="86"/>
      <c r="H143" s="84"/>
      <c r="I143" s="84"/>
      <c r="J143" s="86"/>
      <c r="K143" s="85"/>
      <c r="L143" s="85"/>
      <c r="M143" s="80"/>
      <c r="N143" s="80"/>
      <c r="O143" s="80"/>
      <c r="P143" s="426"/>
      <c r="Q143" s="426"/>
      <c r="R143" s="77"/>
      <c r="S143" s="443"/>
      <c r="T143" s="443"/>
      <c r="U143" s="443"/>
      <c r="V143" s="87"/>
      <c r="W143" s="485"/>
      <c r="X143" s="78" t="s">
        <v>104</v>
      </c>
      <c r="Y143" s="87"/>
      <c r="Z143" s="485"/>
      <c r="AA143" s="80"/>
      <c r="AB143" s="80"/>
    </row>
  </sheetData>
  <mergeCells count="14">
    <mergeCell ref="Y12:Z12"/>
    <mergeCell ref="B2:B6"/>
    <mergeCell ref="S12:U12"/>
    <mergeCell ref="H7:H8"/>
    <mergeCell ref="I7:I8"/>
    <mergeCell ref="J7:J8"/>
    <mergeCell ref="K7:K8"/>
    <mergeCell ref="F12:G12"/>
    <mergeCell ref="F3:G4"/>
    <mergeCell ref="H9:H10"/>
    <mergeCell ref="I9:I10"/>
    <mergeCell ref="J9:J10"/>
    <mergeCell ref="K9:K10"/>
    <mergeCell ref="V12:W12"/>
  </mergeCells>
  <phoneticPr fontId="47" type="noConversion"/>
  <dataValidations count="6">
    <dataValidation type="list" allowBlank="1" showInputMessage="1" showErrorMessage="1" sqref="R13:R17" xr:uid="{00000000-0002-0000-0100-000000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P18:P143" xr:uid="{00000000-0002-0000-0100-000004000000}">
      <formula1>"A - 0-0.2,B - 0.3-9.0, C - 10-99, D - 100-299, E - 300-999, F - 1000-5000, G - &gt;5000"</formula1>
    </dataValidation>
    <dataValidation type="list" allowBlank="1" showInputMessage="1" showErrorMessage="1" sqref="Q18:Q143" xr:uid="{00000000-0002-0000-0100-000005000000}">
      <formula1>"TY5,TY4,TY3,TY2,TY1"</formula1>
    </dataValidation>
    <dataValidation type="list" allowBlank="1" showInputMessage="1" showErrorMessage="1" sqref="AA13:AB143" xr:uid="{00000000-0002-0000-0100-000002000000}">
      <formula1>"Yes, No"</formula1>
    </dataValidation>
    <dataValidation type="list" allowBlank="1" showInputMessage="1" showErrorMessage="1" sqref="F13:F143" xr:uid="{00000000-0002-0000-0100-000003000000}">
      <formula1>"D1,D2,D3,D4,D6,D7"</formula1>
    </dataValidation>
    <dataValidation type="list" allowBlank="1" showInputMessage="1" showErrorMessage="1" sqref="R18:R143" xr:uid="{0CF2B071-DB65-43B1-AC78-F2714A590489}">
      <formula1>"Grass, Grass/Shrub, Brush, Timber, Slash"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29"/>
  <sheetViews>
    <sheetView topLeftCell="A4" workbookViewId="0">
      <pane xSplit="4" topLeftCell="E1" activePane="topRight" state="frozen"/>
      <selection pane="topRight" activeCell="F18" sqref="F18"/>
    </sheetView>
  </sheetViews>
  <sheetFormatPr defaultRowHeight="12.75" x14ac:dyDescent="0.2"/>
  <cols>
    <col min="1" max="1" width="10.42578125" style="118" customWidth="1"/>
    <col min="2" max="2" width="27.7109375" customWidth="1"/>
    <col min="3" max="3" width="17.140625" customWidth="1"/>
    <col min="4" max="4" width="9.140625" customWidth="1"/>
    <col min="5" max="5" width="9.140625" style="123" customWidth="1"/>
    <col min="6" max="6" width="20.7109375" customWidth="1"/>
    <col min="7" max="7" width="9.28515625" style="206" customWidth="1"/>
    <col min="8" max="10" width="9.28515625" customWidth="1"/>
    <col min="11" max="11" width="10.5703125" customWidth="1"/>
    <col min="12" max="13" width="10.140625" customWidth="1"/>
    <col min="14" max="14" width="9.42578125" customWidth="1"/>
    <col min="15" max="15" width="9.28515625" customWidth="1"/>
    <col min="16" max="16" width="9.28515625" style="118" customWidth="1"/>
    <col min="17" max="17" width="12.85546875" customWidth="1"/>
    <col min="18" max="18" width="9.140625" style="438"/>
    <col min="20" max="20" width="9.28515625" bestFit="1" customWidth="1"/>
    <col min="21" max="21" width="6.42578125" style="206" customWidth="1"/>
    <col min="22" max="22" width="9.140625" style="489"/>
    <col min="23" max="23" width="7.28515625" customWidth="1"/>
    <col min="24" max="24" width="5.85546875" style="206" customWidth="1"/>
    <col min="25" max="25" width="9.5703125" style="489" bestFit="1" customWidth="1"/>
    <col min="26" max="26" width="9.140625" style="425"/>
    <col min="27" max="27" width="9.85546875" style="425" customWidth="1"/>
  </cols>
  <sheetData>
    <row r="1" spans="1:27" ht="15.75" customHeight="1" thickBot="1" x14ac:dyDescent="0.25">
      <c r="A1" s="31"/>
      <c r="B1" s="88"/>
      <c r="C1" s="344"/>
      <c r="D1" s="41"/>
      <c r="E1" s="479"/>
      <c r="F1" s="37"/>
      <c r="G1" s="208"/>
      <c r="H1" s="89"/>
      <c r="I1" s="37"/>
      <c r="J1" s="41"/>
      <c r="K1" s="44"/>
      <c r="L1" s="44"/>
      <c r="M1" s="44"/>
      <c r="N1" s="38"/>
      <c r="O1" s="118"/>
      <c r="Q1" s="91"/>
      <c r="R1" s="439"/>
      <c r="S1" s="45"/>
      <c r="T1" s="45"/>
      <c r="U1" s="45"/>
      <c r="V1" s="482"/>
      <c r="W1" s="46"/>
      <c r="X1" s="35"/>
      <c r="Y1" s="490"/>
      <c r="Z1" s="700"/>
      <c r="AA1" s="701"/>
    </row>
    <row r="2" spans="1:27" ht="15.75" customHeight="1" thickTop="1" x14ac:dyDescent="0.2">
      <c r="A2" s="31"/>
      <c r="B2" s="842" t="s">
        <v>81</v>
      </c>
      <c r="C2" s="60"/>
      <c r="G2" s="209"/>
      <c r="H2" s="89"/>
      <c r="I2" s="37"/>
      <c r="J2" s="41"/>
      <c r="K2" s="44"/>
      <c r="L2" s="44"/>
      <c r="M2" s="44"/>
      <c r="N2" s="38"/>
      <c r="O2" s="118"/>
      <c r="Q2" s="91"/>
      <c r="R2" s="439"/>
      <c r="S2" s="45"/>
      <c r="T2" s="45"/>
      <c r="U2" s="45"/>
      <c r="V2" s="482"/>
      <c r="W2" s="46"/>
      <c r="X2" s="35"/>
      <c r="Y2" s="490"/>
      <c r="Z2" s="700"/>
      <c r="AA2" s="701"/>
    </row>
    <row r="3" spans="1:27" ht="15.75" customHeight="1" x14ac:dyDescent="0.2">
      <c r="A3" s="31"/>
      <c r="B3" s="843"/>
      <c r="C3" s="63"/>
      <c r="G3" s="209"/>
      <c r="H3" s="89"/>
      <c r="I3" s="37"/>
      <c r="J3" s="37"/>
      <c r="K3" s="34"/>
      <c r="L3" s="34"/>
      <c r="M3" s="34"/>
      <c r="N3" s="38"/>
      <c r="O3" s="118"/>
      <c r="Q3" s="91"/>
      <c r="R3" s="439"/>
      <c r="S3" s="45"/>
      <c r="T3" s="45"/>
      <c r="U3" s="45"/>
      <c r="V3" s="482"/>
      <c r="W3" s="46"/>
      <c r="X3" s="35"/>
      <c r="Y3" s="490"/>
      <c r="Z3" s="700"/>
      <c r="AA3" s="701"/>
    </row>
    <row r="4" spans="1:27" ht="15.75" customHeight="1" x14ac:dyDescent="0.2">
      <c r="A4" s="31"/>
      <c r="B4" s="843"/>
      <c r="C4" s="63"/>
      <c r="G4" s="209"/>
      <c r="H4" s="89"/>
      <c r="I4" s="37"/>
      <c r="J4" s="37"/>
      <c r="K4" s="34"/>
      <c r="L4" s="34"/>
      <c r="M4" s="34"/>
      <c r="N4" s="38"/>
      <c r="O4" s="118"/>
      <c r="Q4" s="91"/>
      <c r="R4" s="439"/>
      <c r="S4" s="45"/>
      <c r="T4" s="45"/>
      <c r="U4" s="45"/>
      <c r="V4" s="482"/>
      <c r="W4" s="46"/>
      <c r="X4" s="35"/>
      <c r="Y4" s="490"/>
      <c r="Z4" s="700"/>
      <c r="AA4" s="701"/>
    </row>
    <row r="5" spans="1:27" ht="15.75" customHeight="1" x14ac:dyDescent="0.2">
      <c r="A5" s="31"/>
      <c r="B5" s="843"/>
      <c r="C5" s="60"/>
      <c r="G5" s="209"/>
      <c r="H5" s="89"/>
      <c r="I5" s="37"/>
      <c r="J5" s="37"/>
      <c r="K5" s="34"/>
      <c r="L5" s="34"/>
      <c r="M5" s="34"/>
      <c r="N5" s="38"/>
      <c r="O5" s="118"/>
      <c r="Q5" s="91"/>
      <c r="R5" s="439"/>
      <c r="S5" s="45"/>
      <c r="T5" s="45"/>
      <c r="U5" s="45"/>
      <c r="V5" s="482"/>
      <c r="W5" s="46"/>
      <c r="X5" s="35"/>
      <c r="Y5" s="490"/>
      <c r="Z5" s="700"/>
      <c r="AA5" s="701"/>
    </row>
    <row r="6" spans="1:27" ht="15.75" customHeight="1" thickBot="1" x14ac:dyDescent="0.25">
      <c r="A6" s="31"/>
      <c r="B6" s="844"/>
      <c r="C6" s="60"/>
      <c r="D6" s="118"/>
      <c r="E6" s="467"/>
      <c r="F6" s="32"/>
      <c r="G6" s="209"/>
      <c r="H6" s="89"/>
      <c r="I6" s="119"/>
      <c r="J6" s="119"/>
      <c r="K6" s="118"/>
      <c r="L6" s="118"/>
      <c r="M6" s="118"/>
      <c r="N6" s="38"/>
      <c r="O6" s="118"/>
      <c r="Q6" s="91"/>
      <c r="R6" s="439"/>
      <c r="S6" s="45"/>
      <c r="T6" s="45"/>
      <c r="U6" s="45"/>
      <c r="V6" s="482"/>
      <c r="W6" s="46"/>
      <c r="X6" s="35"/>
      <c r="Y6" s="490"/>
      <c r="Z6" s="700"/>
      <c r="AA6" s="701"/>
    </row>
    <row r="7" spans="1:27" ht="15.75" customHeight="1" thickTop="1" thickBot="1" x14ac:dyDescent="0.25">
      <c r="A7" s="31"/>
      <c r="B7" s="244"/>
      <c r="C7" s="60"/>
      <c r="D7" s="118"/>
      <c r="E7" s="467"/>
      <c r="F7" s="32"/>
      <c r="G7" s="209"/>
      <c r="H7" s="89"/>
      <c r="I7" s="119"/>
      <c r="J7" s="119"/>
      <c r="K7" s="118"/>
      <c r="L7" s="118"/>
      <c r="M7" s="118"/>
      <c r="N7" s="38"/>
      <c r="O7" s="118"/>
      <c r="Q7" s="91"/>
      <c r="R7" s="439"/>
      <c r="S7" s="45"/>
      <c r="T7" s="45"/>
      <c r="U7" s="45"/>
      <c r="V7" s="482"/>
      <c r="W7" s="46"/>
      <c r="X7" s="35"/>
      <c r="Y7" s="490"/>
      <c r="Z7" s="700"/>
      <c r="AA7" s="701"/>
    </row>
    <row r="8" spans="1:27" ht="15.75" customHeight="1" thickTop="1" thickBot="1" x14ac:dyDescent="0.25">
      <c r="A8" s="31"/>
      <c r="B8" s="245"/>
      <c r="C8" s="63"/>
      <c r="D8" s="118"/>
      <c r="E8" s="467"/>
      <c r="F8" s="32"/>
      <c r="G8" s="845" t="s">
        <v>62</v>
      </c>
      <c r="H8" s="847" t="s">
        <v>63</v>
      </c>
      <c r="I8" s="849" t="s">
        <v>64</v>
      </c>
      <c r="J8" s="852" t="s">
        <v>65</v>
      </c>
      <c r="K8" s="118"/>
      <c r="L8" s="118"/>
      <c r="M8" s="118"/>
      <c r="N8" s="38"/>
      <c r="O8" s="118"/>
      <c r="Q8" s="623"/>
      <c r="R8" s="439"/>
      <c r="S8" s="45"/>
      <c r="T8" s="45"/>
      <c r="U8" s="45"/>
      <c r="V8" s="482"/>
      <c r="W8" s="46"/>
      <c r="X8" s="35"/>
      <c r="Y8" s="490"/>
      <c r="Z8" s="700"/>
      <c r="AA8" s="701"/>
    </row>
    <row r="9" spans="1:27" ht="15.75" customHeight="1" thickTop="1" thickBot="1" x14ac:dyDescent="0.25">
      <c r="A9" s="212"/>
      <c r="B9" s="346" t="s">
        <v>45</v>
      </c>
      <c r="C9" s="63"/>
      <c r="D9" s="118"/>
      <c r="E9" s="467"/>
      <c r="F9" s="32"/>
      <c r="G9" s="846"/>
      <c r="H9" s="848"/>
      <c r="I9" s="850"/>
      <c r="J9" s="853"/>
      <c r="K9" s="118"/>
      <c r="L9" s="118"/>
      <c r="M9" s="118"/>
      <c r="N9" s="38"/>
      <c r="O9" s="118"/>
      <c r="Q9" s="91"/>
      <c r="R9" s="439"/>
      <c r="S9" s="45"/>
      <c r="T9" s="45"/>
      <c r="U9" s="45"/>
      <c r="V9" s="482"/>
      <c r="W9" s="46"/>
      <c r="X9" s="35"/>
      <c r="Y9" s="490"/>
      <c r="Z9" s="700"/>
      <c r="AA9" s="701"/>
    </row>
    <row r="10" spans="1:27" ht="15.75" customHeight="1" thickTop="1" thickBot="1" x14ac:dyDescent="0.25">
      <c r="A10" s="213"/>
      <c r="B10" s="347" t="s">
        <v>46</v>
      </c>
      <c r="C10" s="63"/>
      <c r="D10" s="118"/>
      <c r="E10" s="467"/>
      <c r="F10" s="32"/>
      <c r="G10" s="860">
        <f>SUM(G15:G165)</f>
        <v>1</v>
      </c>
      <c r="H10" s="862">
        <f>SUM(H15:H165)</f>
        <v>0.1</v>
      </c>
      <c r="I10" s="860">
        <f>SUM(I15:I165)</f>
        <v>5</v>
      </c>
      <c r="J10" s="862">
        <f>SUM(J15:J165)</f>
        <v>0.5</v>
      </c>
      <c r="K10" s="118"/>
      <c r="L10" s="118"/>
      <c r="M10" s="118"/>
      <c r="N10" s="38"/>
      <c r="O10" s="118"/>
      <c r="Q10" s="91"/>
      <c r="R10" s="439"/>
      <c r="S10" s="45"/>
      <c r="T10" s="45"/>
      <c r="U10" s="45"/>
      <c r="V10" s="482"/>
      <c r="W10" s="46"/>
      <c r="X10" s="35"/>
      <c r="Y10" s="490"/>
      <c r="Z10" s="700"/>
      <c r="AA10" s="701"/>
    </row>
    <row r="11" spans="1:27" ht="15.75" customHeight="1" thickTop="1" thickBot="1" x14ac:dyDescent="0.25">
      <c r="A11" s="851"/>
      <c r="B11" s="851"/>
      <c r="C11" s="63"/>
      <c r="D11" s="48"/>
      <c r="E11" s="48"/>
      <c r="F11" s="48"/>
      <c r="G11" s="861"/>
      <c r="H11" s="861"/>
      <c r="I11" s="861"/>
      <c r="J11" s="861"/>
      <c r="K11" s="50"/>
      <c r="L11" s="50"/>
      <c r="M11" s="50"/>
      <c r="N11" s="74"/>
      <c r="O11" s="120"/>
      <c r="P11" s="120"/>
      <c r="Q11" s="100"/>
      <c r="R11" s="440"/>
      <c r="S11" s="51"/>
      <c r="T11" s="51"/>
      <c r="U11" s="51"/>
      <c r="V11" s="483"/>
      <c r="W11" s="52"/>
      <c r="X11" s="72"/>
      <c r="Y11" s="491"/>
      <c r="Z11" s="702"/>
      <c r="AA11" s="703"/>
    </row>
    <row r="12" spans="1:27" ht="15.75" customHeight="1" thickTop="1" x14ac:dyDescent="0.2">
      <c r="A12" s="95"/>
      <c r="B12" s="95"/>
      <c r="C12" s="63"/>
      <c r="D12" s="48"/>
      <c r="E12" s="48"/>
      <c r="F12" s="48"/>
      <c r="G12" s="253"/>
      <c r="H12" s="254"/>
      <c r="I12" s="253"/>
      <c r="J12" s="254"/>
      <c r="K12" s="50"/>
      <c r="L12" s="50"/>
      <c r="M12" s="50"/>
      <c r="N12" s="74"/>
      <c r="O12" s="120"/>
      <c r="P12" s="120"/>
      <c r="Q12" s="100"/>
      <c r="R12" s="440"/>
      <c r="S12" s="51"/>
      <c r="T12" s="51"/>
      <c r="U12" s="51"/>
      <c r="V12" s="483"/>
      <c r="W12" s="52"/>
      <c r="X12" s="72"/>
      <c r="Y12" s="491"/>
      <c r="Z12" s="702"/>
      <c r="AA12" s="703"/>
    </row>
    <row r="13" spans="1:27" ht="15.75" customHeight="1" thickBot="1" x14ac:dyDescent="0.25">
      <c r="A13" s="120"/>
      <c r="B13" s="55"/>
      <c r="C13" s="68"/>
      <c r="D13" s="120"/>
      <c r="E13" s="468"/>
      <c r="F13" s="468"/>
      <c r="G13" s="210"/>
      <c r="H13" s="121"/>
      <c r="I13" s="121"/>
      <c r="J13" s="121"/>
      <c r="K13" s="120"/>
      <c r="L13" s="120"/>
      <c r="M13" s="120"/>
      <c r="N13" s="55"/>
      <c r="O13" s="55"/>
      <c r="P13" s="120"/>
      <c r="Q13" s="55"/>
      <c r="R13" s="547"/>
      <c r="S13" s="55"/>
      <c r="T13" s="55"/>
      <c r="U13" s="210"/>
      <c r="V13" s="486"/>
      <c r="W13" s="122"/>
      <c r="X13" s="129"/>
      <c r="Y13" s="486"/>
      <c r="Z13" s="704"/>
      <c r="AA13" s="704"/>
    </row>
    <row r="14" spans="1:27" ht="39" thickBot="1" x14ac:dyDescent="0.25">
      <c r="A14" s="469" t="s">
        <v>0</v>
      </c>
      <c r="B14" s="470" t="s">
        <v>1</v>
      </c>
      <c r="C14" s="471" t="s">
        <v>22</v>
      </c>
      <c r="D14" s="472" t="s">
        <v>2</v>
      </c>
      <c r="E14" s="474" t="s">
        <v>14</v>
      </c>
      <c r="F14" s="610" t="s">
        <v>126</v>
      </c>
      <c r="G14" s="473" t="s">
        <v>62</v>
      </c>
      <c r="H14" s="474" t="s">
        <v>63</v>
      </c>
      <c r="I14" s="475" t="s">
        <v>64</v>
      </c>
      <c r="J14" s="475" t="s">
        <v>65</v>
      </c>
      <c r="K14" s="474" t="s">
        <v>6</v>
      </c>
      <c r="L14" s="474" t="s">
        <v>105</v>
      </c>
      <c r="M14" s="474" t="s">
        <v>102</v>
      </c>
      <c r="N14" s="476" t="s">
        <v>103</v>
      </c>
      <c r="O14" s="477" t="s">
        <v>15</v>
      </c>
      <c r="P14" s="478" t="s">
        <v>16</v>
      </c>
      <c r="Q14" s="478" t="s">
        <v>18</v>
      </c>
      <c r="R14" s="854" t="s">
        <v>19</v>
      </c>
      <c r="S14" s="855"/>
      <c r="T14" s="856"/>
      <c r="U14" s="857" t="s">
        <v>182</v>
      </c>
      <c r="V14" s="858"/>
      <c r="W14" s="713" t="s">
        <v>104</v>
      </c>
      <c r="X14" s="859" t="s">
        <v>183</v>
      </c>
      <c r="Y14" s="859"/>
      <c r="Z14" s="474" t="s">
        <v>186</v>
      </c>
      <c r="AA14" s="714" t="s">
        <v>187</v>
      </c>
    </row>
    <row r="15" spans="1:27" ht="13.5" thickBot="1" x14ac:dyDescent="0.25">
      <c r="A15" s="708">
        <v>44740</v>
      </c>
      <c r="B15" s="709" t="s">
        <v>497</v>
      </c>
      <c r="C15" s="279" t="s">
        <v>494</v>
      </c>
      <c r="D15" s="710" t="s">
        <v>496</v>
      </c>
      <c r="E15" s="279" t="s">
        <v>200</v>
      </c>
      <c r="F15" s="711" t="s">
        <v>501</v>
      </c>
      <c r="G15" s="345"/>
      <c r="H15" s="712"/>
      <c r="I15" s="345">
        <v>1</v>
      </c>
      <c r="J15" s="712">
        <v>0.1</v>
      </c>
      <c r="K15" s="709" t="s">
        <v>498</v>
      </c>
      <c r="L15" s="697">
        <v>44741</v>
      </c>
      <c r="M15" s="697">
        <v>44741</v>
      </c>
      <c r="N15" s="697">
        <v>44742</v>
      </c>
      <c r="O15" s="394" t="s">
        <v>430</v>
      </c>
      <c r="P15" s="393" t="s">
        <v>431</v>
      </c>
      <c r="Q15" s="395" t="s">
        <v>502</v>
      </c>
      <c r="R15" s="345" t="s">
        <v>503</v>
      </c>
      <c r="S15" s="345" t="s">
        <v>434</v>
      </c>
      <c r="T15" s="345">
        <v>17</v>
      </c>
      <c r="U15" s="345">
        <v>43</v>
      </c>
      <c r="V15" s="706">
        <v>41</v>
      </c>
      <c r="W15" s="707" t="s">
        <v>104</v>
      </c>
      <c r="X15" s="345">
        <v>110</v>
      </c>
      <c r="Y15" s="706">
        <v>41.1</v>
      </c>
      <c r="Z15" s="705" t="s">
        <v>180</v>
      </c>
      <c r="AA15" s="705" t="s">
        <v>180</v>
      </c>
    </row>
    <row r="16" spans="1:27" ht="14.25" thickTop="1" thickBot="1" x14ac:dyDescent="0.25">
      <c r="A16" s="699">
        <v>44771</v>
      </c>
      <c r="B16" s="399" t="s">
        <v>580</v>
      </c>
      <c r="C16" s="279" t="s">
        <v>581</v>
      </c>
      <c r="D16" s="465" t="s">
        <v>582</v>
      </c>
      <c r="E16" s="396" t="s">
        <v>200</v>
      </c>
      <c r="F16" s="466" t="s">
        <v>591</v>
      </c>
      <c r="G16" s="397"/>
      <c r="H16" s="398"/>
      <c r="I16" s="397">
        <v>1</v>
      </c>
      <c r="J16" s="398">
        <v>0.1</v>
      </c>
      <c r="K16" s="399" t="s">
        <v>583</v>
      </c>
      <c r="L16" s="460">
        <v>44772</v>
      </c>
      <c r="M16" s="460">
        <v>44781</v>
      </c>
      <c r="N16" s="697">
        <v>44781</v>
      </c>
      <c r="O16" s="394" t="s">
        <v>430</v>
      </c>
      <c r="P16" s="393" t="s">
        <v>431</v>
      </c>
      <c r="Q16" s="395" t="s">
        <v>502</v>
      </c>
      <c r="R16" s="397" t="s">
        <v>584</v>
      </c>
      <c r="S16" s="397" t="s">
        <v>507</v>
      </c>
      <c r="T16" s="345">
        <v>32</v>
      </c>
      <c r="U16" s="397">
        <v>43</v>
      </c>
      <c r="V16" s="487">
        <v>54.3</v>
      </c>
      <c r="W16" s="211" t="s">
        <v>104</v>
      </c>
      <c r="X16" s="397">
        <v>110</v>
      </c>
      <c r="Y16" s="487">
        <v>34.4</v>
      </c>
      <c r="Z16" s="705" t="s">
        <v>180</v>
      </c>
      <c r="AA16" s="705" t="s">
        <v>180</v>
      </c>
    </row>
    <row r="17" spans="1:27" ht="14.25" thickTop="1" thickBot="1" x14ac:dyDescent="0.25">
      <c r="A17" s="699">
        <v>44777</v>
      </c>
      <c r="B17" s="399" t="s">
        <v>618</v>
      </c>
      <c r="C17" s="279" t="s">
        <v>619</v>
      </c>
      <c r="D17" s="465" t="s">
        <v>620</v>
      </c>
      <c r="E17" s="396" t="s">
        <v>200</v>
      </c>
      <c r="F17" s="466" t="s">
        <v>704</v>
      </c>
      <c r="G17" s="397"/>
      <c r="H17" s="398"/>
      <c r="I17" s="397">
        <v>1</v>
      </c>
      <c r="J17" s="398">
        <v>0.1</v>
      </c>
      <c r="K17" s="399" t="s">
        <v>621</v>
      </c>
      <c r="L17" s="460">
        <v>44778</v>
      </c>
      <c r="M17" s="460">
        <v>44781</v>
      </c>
      <c r="N17" s="697">
        <v>44781</v>
      </c>
      <c r="O17" s="394" t="s">
        <v>430</v>
      </c>
      <c r="P17" s="393" t="s">
        <v>431</v>
      </c>
      <c r="Q17" s="395" t="s">
        <v>502</v>
      </c>
      <c r="R17" s="397" t="s">
        <v>503</v>
      </c>
      <c r="S17" s="397" t="s">
        <v>434</v>
      </c>
      <c r="T17" s="345">
        <v>5</v>
      </c>
      <c r="U17" s="397">
        <v>43</v>
      </c>
      <c r="V17" s="487">
        <v>43.02</v>
      </c>
      <c r="W17" s="211" t="s">
        <v>104</v>
      </c>
      <c r="X17" s="397">
        <v>110</v>
      </c>
      <c r="Y17" s="487">
        <v>40.784999999999997</v>
      </c>
      <c r="Z17" s="705" t="s">
        <v>180</v>
      </c>
      <c r="AA17" s="705" t="s">
        <v>180</v>
      </c>
    </row>
    <row r="18" spans="1:27" ht="14.25" thickTop="1" thickBot="1" x14ac:dyDescent="0.25">
      <c r="A18" s="699">
        <v>44778</v>
      </c>
      <c r="B18" s="399" t="s">
        <v>671</v>
      </c>
      <c r="C18" s="279" t="s">
        <v>624</v>
      </c>
      <c r="D18" s="465" t="s">
        <v>701</v>
      </c>
      <c r="E18" s="396" t="s">
        <v>200</v>
      </c>
      <c r="F18" s="466" t="s">
        <v>702</v>
      </c>
      <c r="G18" s="397"/>
      <c r="H18" s="398"/>
      <c r="I18" s="401">
        <v>1</v>
      </c>
      <c r="J18" s="402">
        <v>0.1</v>
      </c>
      <c r="K18" s="698" t="s">
        <v>731</v>
      </c>
      <c r="L18" s="462">
        <v>44786</v>
      </c>
      <c r="M18" s="460">
        <v>44786</v>
      </c>
      <c r="N18" s="697">
        <v>44786</v>
      </c>
      <c r="O18" s="394" t="s">
        <v>430</v>
      </c>
      <c r="P18" s="393" t="s">
        <v>431</v>
      </c>
      <c r="Q18" s="395" t="s">
        <v>502</v>
      </c>
      <c r="R18" s="397" t="s">
        <v>503</v>
      </c>
      <c r="S18" s="397" t="s">
        <v>513</v>
      </c>
      <c r="T18" s="345">
        <v>31</v>
      </c>
      <c r="U18" s="397">
        <v>43</v>
      </c>
      <c r="V18" s="487">
        <v>38.799999999999997</v>
      </c>
      <c r="W18" s="211" t="s">
        <v>104</v>
      </c>
      <c r="X18" s="397">
        <v>110</v>
      </c>
      <c r="Y18" s="487">
        <v>48.6</v>
      </c>
      <c r="Z18" s="705" t="s">
        <v>180</v>
      </c>
      <c r="AA18" s="705" t="s">
        <v>180</v>
      </c>
    </row>
    <row r="19" spans="1:27" ht="14.25" thickTop="1" thickBot="1" x14ac:dyDescent="0.25">
      <c r="A19" s="699">
        <v>44790</v>
      </c>
      <c r="B19" s="399" t="s">
        <v>633</v>
      </c>
      <c r="C19" s="279" t="s">
        <v>634</v>
      </c>
      <c r="D19" s="465" t="s">
        <v>635</v>
      </c>
      <c r="E19" s="396" t="s">
        <v>200</v>
      </c>
      <c r="F19" s="466" t="s">
        <v>703</v>
      </c>
      <c r="G19" s="397"/>
      <c r="H19" s="398"/>
      <c r="I19" s="397">
        <v>1</v>
      </c>
      <c r="J19" s="398">
        <v>0.1</v>
      </c>
      <c r="K19" s="399" t="s">
        <v>621</v>
      </c>
      <c r="L19" s="460">
        <v>44790</v>
      </c>
      <c r="M19" s="460">
        <v>44790</v>
      </c>
      <c r="N19" s="697">
        <v>44790</v>
      </c>
      <c r="O19" s="394" t="s">
        <v>430</v>
      </c>
      <c r="P19" s="393" t="s">
        <v>431</v>
      </c>
      <c r="Q19" s="395" t="s">
        <v>441</v>
      </c>
      <c r="R19" s="397" t="s">
        <v>636</v>
      </c>
      <c r="S19" s="397" t="s">
        <v>434</v>
      </c>
      <c r="T19" s="345">
        <v>8</v>
      </c>
      <c r="U19" s="397">
        <v>44</v>
      </c>
      <c r="V19" s="487">
        <v>3.2050000000000001</v>
      </c>
      <c r="W19" s="211" t="s">
        <v>104</v>
      </c>
      <c r="X19" s="397">
        <v>110</v>
      </c>
      <c r="Y19" s="487">
        <v>41.436</v>
      </c>
      <c r="Z19" s="705" t="s">
        <v>180</v>
      </c>
      <c r="AA19" s="705" t="s">
        <v>180</v>
      </c>
    </row>
    <row r="20" spans="1:27" ht="14.25" thickTop="1" thickBot="1" x14ac:dyDescent="0.25">
      <c r="A20" s="699">
        <v>44805</v>
      </c>
      <c r="B20" s="399" t="s">
        <v>668</v>
      </c>
      <c r="C20" s="279" t="s">
        <v>695</v>
      </c>
      <c r="D20" s="465" t="s">
        <v>670</v>
      </c>
      <c r="E20" s="396" t="s">
        <v>200</v>
      </c>
      <c r="F20" s="466" t="s">
        <v>702</v>
      </c>
      <c r="G20" s="397">
        <v>1</v>
      </c>
      <c r="H20" s="398">
        <v>0.1</v>
      </c>
      <c r="I20" s="464"/>
      <c r="J20" s="404"/>
      <c r="K20" s="399" t="s">
        <v>564</v>
      </c>
      <c r="L20" s="460">
        <v>44805</v>
      </c>
      <c r="M20" s="460">
        <v>44805</v>
      </c>
      <c r="N20" s="460">
        <v>44805</v>
      </c>
      <c r="O20" s="394" t="s">
        <v>430</v>
      </c>
      <c r="P20" s="393" t="s">
        <v>431</v>
      </c>
      <c r="Q20" s="395" t="s">
        <v>669</v>
      </c>
      <c r="R20" s="397" t="s">
        <v>503</v>
      </c>
      <c r="S20" s="403" t="s">
        <v>513</v>
      </c>
      <c r="T20" s="345">
        <v>10</v>
      </c>
      <c r="U20" s="397">
        <v>43</v>
      </c>
      <c r="V20" s="488">
        <v>42</v>
      </c>
      <c r="W20" s="211" t="s">
        <v>104</v>
      </c>
      <c r="X20" s="397">
        <v>110</v>
      </c>
      <c r="Y20" s="487">
        <v>45.2</v>
      </c>
      <c r="Z20" s="705" t="s">
        <v>180</v>
      </c>
      <c r="AA20" s="705" t="s">
        <v>180</v>
      </c>
    </row>
    <row r="21" spans="1:27" ht="14.25" thickTop="1" thickBot="1" x14ac:dyDescent="0.25">
      <c r="A21" s="699"/>
      <c r="B21" s="399"/>
      <c r="C21" s="279" t="s">
        <v>129</v>
      </c>
      <c r="D21" s="465"/>
      <c r="E21" s="396" t="s">
        <v>200</v>
      </c>
      <c r="F21" s="466" t="str">
        <f t="shared" ref="F18:F22" si="0">IF(B21="","",F20+1)</f>
        <v/>
      </c>
      <c r="G21" s="397"/>
      <c r="H21" s="398"/>
      <c r="I21" s="403"/>
      <c r="J21" s="404"/>
      <c r="K21" s="400"/>
      <c r="L21" s="463"/>
      <c r="M21" s="463"/>
      <c r="N21" s="461"/>
      <c r="O21" s="394"/>
      <c r="P21" s="393"/>
      <c r="Q21" s="395"/>
      <c r="R21" s="345"/>
      <c r="S21" s="405"/>
      <c r="T21" s="345"/>
      <c r="U21" s="403"/>
      <c r="V21" s="488"/>
      <c r="W21" s="211" t="s">
        <v>104</v>
      </c>
      <c r="X21" s="403"/>
      <c r="Y21" s="488"/>
      <c r="Z21" s="705"/>
      <c r="AA21" s="705"/>
    </row>
    <row r="22" spans="1:27" ht="14.25" thickTop="1" thickBot="1" x14ac:dyDescent="0.25">
      <c r="A22" s="699"/>
      <c r="B22" s="399"/>
      <c r="C22" s="279" t="s">
        <v>129</v>
      </c>
      <c r="D22" s="465"/>
      <c r="E22" s="396" t="s">
        <v>200</v>
      </c>
      <c r="F22" s="466" t="str">
        <f t="shared" si="0"/>
        <v/>
      </c>
      <c r="G22" s="397"/>
      <c r="H22" s="398"/>
      <c r="I22" s="403"/>
      <c r="J22" s="404"/>
      <c r="K22" s="400"/>
      <c r="L22" s="400"/>
      <c r="M22" s="400"/>
      <c r="N22" s="395"/>
      <c r="O22" s="394"/>
      <c r="P22" s="393"/>
      <c r="Q22" s="395"/>
      <c r="R22" s="397"/>
      <c r="S22" s="403"/>
      <c r="T22" s="345"/>
      <c r="U22" s="403"/>
      <c r="V22" s="488"/>
      <c r="W22" s="211" t="s">
        <v>104</v>
      </c>
      <c r="X22" s="403"/>
      <c r="Y22" s="488"/>
      <c r="Z22" s="705"/>
      <c r="AA22" s="705"/>
    </row>
    <row r="23" spans="1:27" ht="14.25" thickTop="1" thickBot="1" x14ac:dyDescent="0.25">
      <c r="A23" s="699"/>
      <c r="B23" s="399"/>
      <c r="C23" s="279" t="s">
        <v>129</v>
      </c>
      <c r="D23" s="465"/>
      <c r="E23" s="396" t="s">
        <v>200</v>
      </c>
      <c r="F23" s="466" t="str">
        <f t="shared" ref="F23:F29" si="1">IF(B23="","",F22+1)</f>
        <v/>
      </c>
      <c r="G23" s="397"/>
      <c r="H23" s="398"/>
      <c r="I23" s="403"/>
      <c r="J23" s="404"/>
      <c r="K23" s="400"/>
      <c r="L23" s="400"/>
      <c r="M23" s="400"/>
      <c r="N23" s="395"/>
      <c r="O23" s="394"/>
      <c r="P23" s="393"/>
      <c r="Q23" s="395"/>
      <c r="R23" s="397"/>
      <c r="S23" s="403"/>
      <c r="T23" s="345"/>
      <c r="U23" s="403"/>
      <c r="V23" s="488"/>
      <c r="W23" s="211" t="s">
        <v>104</v>
      </c>
      <c r="X23" s="403"/>
      <c r="Y23" s="488"/>
      <c r="Z23" s="705"/>
      <c r="AA23" s="705"/>
    </row>
    <row r="24" spans="1:27" ht="14.25" thickTop="1" thickBot="1" x14ac:dyDescent="0.25">
      <c r="A24" s="699"/>
      <c r="B24" s="399"/>
      <c r="C24" s="279" t="s">
        <v>129</v>
      </c>
      <c r="D24" s="465"/>
      <c r="E24" s="396" t="s">
        <v>200</v>
      </c>
      <c r="F24" s="466" t="str">
        <f t="shared" si="1"/>
        <v/>
      </c>
      <c r="G24" s="397"/>
      <c r="H24" s="398"/>
      <c r="I24" s="403"/>
      <c r="J24" s="404"/>
      <c r="K24" s="400"/>
      <c r="L24" s="400"/>
      <c r="M24" s="400"/>
      <c r="N24" s="395"/>
      <c r="O24" s="394"/>
      <c r="P24" s="393"/>
      <c r="Q24" s="395"/>
      <c r="R24" s="397"/>
      <c r="S24" s="403"/>
      <c r="T24" s="345"/>
      <c r="U24" s="403"/>
      <c r="V24" s="488"/>
      <c r="W24" s="211" t="s">
        <v>104</v>
      </c>
      <c r="X24" s="403"/>
      <c r="Y24" s="488"/>
      <c r="Z24" s="705"/>
      <c r="AA24" s="705"/>
    </row>
    <row r="25" spans="1:27" ht="14.25" thickTop="1" thickBot="1" x14ac:dyDescent="0.25">
      <c r="A25" s="699"/>
      <c r="B25" s="399"/>
      <c r="C25" s="279" t="s">
        <v>129</v>
      </c>
      <c r="D25" s="465"/>
      <c r="E25" s="396" t="s">
        <v>200</v>
      </c>
      <c r="F25" s="466" t="str">
        <f t="shared" si="1"/>
        <v/>
      </c>
      <c r="G25" s="397"/>
      <c r="H25" s="398"/>
      <c r="I25" s="403"/>
      <c r="J25" s="404"/>
      <c r="K25" s="400"/>
      <c r="L25" s="400"/>
      <c r="M25" s="400"/>
      <c r="N25" s="395"/>
      <c r="O25" s="394"/>
      <c r="P25" s="393"/>
      <c r="Q25" s="395"/>
      <c r="R25" s="397"/>
      <c r="S25" s="403"/>
      <c r="T25" s="345"/>
      <c r="U25" s="403"/>
      <c r="V25" s="488"/>
      <c r="W25" s="211" t="s">
        <v>104</v>
      </c>
      <c r="X25" s="403"/>
      <c r="Y25" s="488"/>
      <c r="Z25" s="705"/>
      <c r="AA25" s="705"/>
    </row>
    <row r="26" spans="1:27" ht="14.25" thickTop="1" thickBot="1" x14ac:dyDescent="0.25">
      <c r="A26" s="699"/>
      <c r="B26" s="399"/>
      <c r="C26" s="279" t="s">
        <v>129</v>
      </c>
      <c r="D26" s="465"/>
      <c r="E26" s="396" t="s">
        <v>200</v>
      </c>
      <c r="F26" s="466" t="str">
        <f t="shared" si="1"/>
        <v/>
      </c>
      <c r="G26" s="397"/>
      <c r="H26" s="398"/>
      <c r="I26" s="403"/>
      <c r="J26" s="404"/>
      <c r="K26" s="400"/>
      <c r="L26" s="400"/>
      <c r="M26" s="400"/>
      <c r="N26" s="395"/>
      <c r="O26" s="394"/>
      <c r="P26" s="393"/>
      <c r="Q26" s="395"/>
      <c r="R26" s="397"/>
      <c r="S26" s="403"/>
      <c r="T26" s="345"/>
      <c r="U26" s="403"/>
      <c r="V26" s="488"/>
      <c r="W26" s="211" t="s">
        <v>104</v>
      </c>
      <c r="X26" s="403"/>
      <c r="Y26" s="488"/>
      <c r="Z26" s="705"/>
      <c r="AA26" s="705"/>
    </row>
    <row r="27" spans="1:27" ht="14.25" thickTop="1" thickBot="1" x14ac:dyDescent="0.25">
      <c r="A27" s="699"/>
      <c r="B27" s="399"/>
      <c r="C27" s="279" t="s">
        <v>129</v>
      </c>
      <c r="D27" s="465"/>
      <c r="E27" s="396" t="s">
        <v>200</v>
      </c>
      <c r="F27" s="466" t="str">
        <f t="shared" si="1"/>
        <v/>
      </c>
      <c r="G27" s="397"/>
      <c r="H27" s="398"/>
      <c r="I27" s="403"/>
      <c r="J27" s="404"/>
      <c r="K27" s="400"/>
      <c r="L27" s="400"/>
      <c r="M27" s="400"/>
      <c r="N27" s="395"/>
      <c r="O27" s="394"/>
      <c r="P27" s="393"/>
      <c r="Q27" s="395"/>
      <c r="R27" s="397"/>
      <c r="S27" s="403"/>
      <c r="T27" s="345"/>
      <c r="U27" s="403"/>
      <c r="V27" s="488"/>
      <c r="W27" s="211" t="s">
        <v>104</v>
      </c>
      <c r="X27" s="403"/>
      <c r="Y27" s="488"/>
      <c r="Z27" s="705"/>
      <c r="AA27" s="705"/>
    </row>
    <row r="28" spans="1:27" ht="14.25" thickTop="1" thickBot="1" x14ac:dyDescent="0.25">
      <c r="A28" s="699"/>
      <c r="B28" s="399"/>
      <c r="C28" s="279" t="s">
        <v>129</v>
      </c>
      <c r="D28" s="465"/>
      <c r="E28" s="396" t="s">
        <v>200</v>
      </c>
      <c r="F28" s="466" t="str">
        <f t="shared" si="1"/>
        <v/>
      </c>
      <c r="G28" s="397"/>
      <c r="H28" s="398"/>
      <c r="I28" s="403"/>
      <c r="J28" s="404"/>
      <c r="K28" s="400"/>
      <c r="L28" s="400"/>
      <c r="M28" s="400"/>
      <c r="N28" s="395"/>
      <c r="O28" s="394"/>
      <c r="P28" s="393"/>
      <c r="Q28" s="395"/>
      <c r="R28" s="397"/>
      <c r="S28" s="403"/>
      <c r="T28" s="345"/>
      <c r="U28" s="403"/>
      <c r="V28" s="488"/>
      <c r="W28" s="211" t="s">
        <v>104</v>
      </c>
      <c r="X28" s="403"/>
      <c r="Y28" s="488"/>
      <c r="Z28" s="705"/>
      <c r="AA28" s="705"/>
    </row>
    <row r="29" spans="1:27" ht="13.5" thickTop="1" x14ac:dyDescent="0.2">
      <c r="A29" s="699"/>
      <c r="B29" s="399"/>
      <c r="C29" s="279" t="s">
        <v>129</v>
      </c>
      <c r="D29" s="465"/>
      <c r="E29" s="396" t="s">
        <v>200</v>
      </c>
      <c r="F29" s="466" t="str">
        <f t="shared" si="1"/>
        <v/>
      </c>
      <c r="G29" s="397"/>
      <c r="H29" s="398"/>
      <c r="I29" s="403"/>
      <c r="J29" s="404"/>
      <c r="K29" s="400"/>
      <c r="L29" s="400"/>
      <c r="M29" s="400"/>
      <c r="N29" s="395"/>
      <c r="O29" s="394"/>
      <c r="P29" s="393"/>
      <c r="Q29" s="395"/>
      <c r="R29" s="397"/>
      <c r="S29" s="403"/>
      <c r="T29" s="345"/>
      <c r="U29" s="403"/>
      <c r="V29" s="488"/>
      <c r="W29" s="211" t="s">
        <v>104</v>
      </c>
      <c r="X29" s="403"/>
      <c r="Y29" s="488"/>
      <c r="Z29" s="705"/>
      <c r="AA29" s="705"/>
    </row>
  </sheetData>
  <sheetProtection selectLockedCells="1"/>
  <mergeCells count="13">
    <mergeCell ref="J8:J9"/>
    <mergeCell ref="R14:T14"/>
    <mergeCell ref="U14:V14"/>
    <mergeCell ref="X14:Y14"/>
    <mergeCell ref="G10:G11"/>
    <mergeCell ref="H10:H11"/>
    <mergeCell ref="I10:I11"/>
    <mergeCell ref="J10:J11"/>
    <mergeCell ref="B2:B6"/>
    <mergeCell ref="G8:G9"/>
    <mergeCell ref="H8:H9"/>
    <mergeCell ref="I8:I9"/>
    <mergeCell ref="A11:B11"/>
  </mergeCells>
  <phoneticPr fontId="47" type="noConversion"/>
  <dataValidations count="4">
    <dataValidation type="list" allowBlank="1" showInputMessage="1" showErrorMessage="1" sqref="Q15:Q29" xr:uid="{00000000-0002-0000-0200-000000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P15:P29" xr:uid="{00000000-0002-0000-0200-000001000000}">
      <formula1>"TY5,TY4,TY3,TY2,TY1"</formula1>
    </dataValidation>
    <dataValidation type="list" allowBlank="1" showInputMessage="1" showErrorMessage="1" sqref="O15:O29" xr:uid="{00000000-0002-0000-0200-000002000000}">
      <formula1>"A - 0-0.2,B - 0.3-9.0,C - 10-99,D - 100-299,E - 300-999,F - 1000-5000,G - &gt;5000"</formula1>
    </dataValidation>
    <dataValidation type="list" allowBlank="1" showInputMessage="1" showErrorMessage="1" sqref="Z15:AA29" xr:uid="{8940823D-89A8-4634-B323-DD1FDE1D723D}">
      <formula1>"Yes, No"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25"/>
  <sheetViews>
    <sheetView topLeftCell="A4" workbookViewId="0">
      <pane xSplit="5" topLeftCell="F1" activePane="topRight" state="frozen"/>
      <selection pane="topRight" activeCell="R15" sqref="R15"/>
    </sheetView>
  </sheetViews>
  <sheetFormatPr defaultRowHeight="12.75" x14ac:dyDescent="0.2"/>
  <cols>
    <col min="1" max="1" width="9.7109375" customWidth="1"/>
    <col min="2" max="2" width="27.7109375" customWidth="1"/>
    <col min="3" max="3" width="15.7109375" customWidth="1"/>
    <col min="4" max="4" width="10.42578125" customWidth="1"/>
    <col min="6" max="6" width="10.28515625" customWidth="1"/>
    <col min="11" max="11" width="12.28515625" customWidth="1"/>
    <col min="12" max="12" width="10.42578125" customWidth="1"/>
    <col min="23" max="23" width="9.140625" style="489"/>
    <col min="26" max="26" width="9.140625" style="489"/>
  </cols>
  <sheetData>
    <row r="1" spans="1:28" ht="13.5" thickBot="1" x14ac:dyDescent="0.25"/>
    <row r="2" spans="1:28" ht="13.5" thickTop="1" x14ac:dyDescent="0.2">
      <c r="A2" s="88"/>
      <c r="B2" s="865" t="s">
        <v>82</v>
      </c>
      <c r="C2" s="32"/>
      <c r="D2" s="32"/>
      <c r="E2" s="37"/>
      <c r="F2" s="42"/>
      <c r="G2" s="37"/>
      <c r="H2" s="124"/>
      <c r="I2" s="34"/>
      <c r="J2" s="34"/>
      <c r="K2" s="118"/>
      <c r="L2" s="118"/>
      <c r="M2" s="118"/>
      <c r="N2" s="39"/>
      <c r="O2" s="118"/>
      <c r="P2" s="35"/>
      <c r="Q2" s="35"/>
      <c r="R2" s="35"/>
      <c r="S2" s="35"/>
      <c r="T2" s="35"/>
      <c r="U2" s="35"/>
      <c r="V2" s="35"/>
      <c r="W2" s="492"/>
      <c r="X2" s="125"/>
      <c r="Y2" s="36"/>
      <c r="Z2" s="492"/>
      <c r="AA2" s="39"/>
      <c r="AB2" s="39"/>
    </row>
    <row r="3" spans="1:28" ht="18.75" x14ac:dyDescent="0.2">
      <c r="A3" s="88"/>
      <c r="B3" s="866"/>
      <c r="C3" s="32"/>
      <c r="D3" s="32"/>
      <c r="E3" s="37"/>
      <c r="F3" s="33"/>
      <c r="G3" s="33"/>
      <c r="H3" s="33"/>
      <c r="I3" s="33"/>
      <c r="J3" s="33"/>
      <c r="K3" s="118"/>
      <c r="L3" s="118"/>
      <c r="M3" s="118"/>
      <c r="N3" s="39"/>
      <c r="O3" s="118"/>
      <c r="P3" s="35"/>
      <c r="Q3" s="35"/>
      <c r="R3" s="35"/>
      <c r="S3" s="35"/>
      <c r="T3" s="35"/>
      <c r="U3" s="35"/>
      <c r="V3" s="35"/>
      <c r="W3" s="492"/>
      <c r="X3" s="125"/>
      <c r="Y3" s="36"/>
      <c r="Z3" s="492"/>
      <c r="AA3" s="39"/>
      <c r="AB3" s="39"/>
    </row>
    <row r="4" spans="1:28" ht="18.75" x14ac:dyDescent="0.2">
      <c r="A4" s="88"/>
      <c r="B4" s="866"/>
      <c r="C4" s="32"/>
      <c r="D4" s="32"/>
      <c r="E4" s="33"/>
      <c r="F4" s="33"/>
      <c r="G4" s="33"/>
      <c r="H4" s="33"/>
      <c r="I4" s="33"/>
      <c r="J4" s="33"/>
      <c r="K4" s="118"/>
      <c r="L4" s="118"/>
      <c r="M4" s="118"/>
      <c r="N4" s="39"/>
      <c r="O4" s="118"/>
      <c r="P4" s="35"/>
      <c r="Q4" s="35"/>
      <c r="R4" s="35"/>
      <c r="S4" s="35"/>
      <c r="T4" s="35"/>
      <c r="U4" s="35"/>
      <c r="V4" s="35"/>
      <c r="W4" s="492"/>
      <c r="X4" s="125"/>
      <c r="Y4" s="36"/>
      <c r="Z4" s="492"/>
      <c r="AA4" s="39"/>
      <c r="AB4" s="39"/>
    </row>
    <row r="5" spans="1:28" ht="14.25" x14ac:dyDescent="0.2">
      <c r="A5" s="88"/>
      <c r="B5" s="866"/>
      <c r="C5" s="60"/>
      <c r="D5" s="60"/>
      <c r="E5" s="56"/>
      <c r="F5" s="126"/>
      <c r="G5" s="126"/>
      <c r="H5" s="126"/>
      <c r="I5" s="126"/>
      <c r="J5" s="127"/>
      <c r="K5" s="128"/>
      <c r="L5" s="128"/>
      <c r="M5" s="128"/>
      <c r="N5" s="54"/>
      <c r="O5" s="128"/>
      <c r="P5" s="129"/>
      <c r="Q5" s="129"/>
      <c r="R5" s="129"/>
      <c r="S5" s="129"/>
      <c r="T5" s="129"/>
      <c r="U5" s="129"/>
      <c r="V5" s="129"/>
      <c r="W5" s="493"/>
      <c r="X5" s="130"/>
      <c r="Y5" s="73"/>
      <c r="Z5" s="494"/>
      <c r="AA5" s="54"/>
      <c r="AB5" s="54"/>
    </row>
    <row r="6" spans="1:28" ht="14.25" x14ac:dyDescent="0.2">
      <c r="A6" s="88"/>
      <c r="B6" s="866"/>
      <c r="C6" s="60"/>
      <c r="D6" s="60"/>
      <c r="E6" s="48"/>
      <c r="F6" s="71"/>
      <c r="G6" s="55"/>
      <c r="H6" s="55"/>
      <c r="I6" s="55"/>
      <c r="J6" s="126"/>
      <c r="K6" s="128"/>
      <c r="L6" s="128"/>
      <c r="M6" s="128"/>
      <c r="N6" s="54"/>
      <c r="O6" s="131"/>
      <c r="P6" s="132"/>
      <c r="Q6" s="132"/>
      <c r="R6" s="51"/>
      <c r="S6" s="51"/>
      <c r="T6" s="51"/>
      <c r="U6" s="51"/>
      <c r="V6" s="51"/>
      <c r="W6" s="483"/>
      <c r="X6" s="130"/>
      <c r="Y6" s="73"/>
      <c r="Z6" s="494"/>
      <c r="AA6" s="54"/>
      <c r="AB6" s="54"/>
    </row>
    <row r="7" spans="1:28" ht="15" thickBot="1" x14ac:dyDescent="0.25">
      <c r="A7" s="88"/>
      <c r="B7" s="867"/>
      <c r="C7" s="126"/>
      <c r="D7" s="126"/>
      <c r="E7" s="126"/>
      <c r="F7" s="126"/>
      <c r="G7" s="55"/>
      <c r="H7" s="55"/>
      <c r="I7" s="55"/>
      <c r="J7" s="126"/>
      <c r="K7" s="128"/>
      <c r="L7" s="128"/>
      <c r="M7" s="128"/>
      <c r="N7" s="54"/>
      <c r="O7" s="131"/>
      <c r="P7" s="132"/>
      <c r="Q7" s="132"/>
      <c r="R7" s="51"/>
      <c r="S7" s="51"/>
      <c r="T7" s="51"/>
      <c r="U7" s="51"/>
      <c r="V7" s="51"/>
      <c r="W7" s="483"/>
      <c r="X7" s="130"/>
      <c r="Y7" s="73"/>
      <c r="Z7" s="494"/>
      <c r="AA7" s="54"/>
      <c r="AB7" s="54"/>
    </row>
    <row r="8" spans="1:28" ht="15.75" thickTop="1" thickBot="1" x14ac:dyDescent="0.25">
      <c r="A8" s="133"/>
      <c r="B8" s="126"/>
      <c r="C8" s="126"/>
      <c r="D8" s="126"/>
      <c r="E8" s="126"/>
      <c r="F8" s="126"/>
      <c r="G8" s="56"/>
      <c r="H8" s="134"/>
      <c r="I8" s="57"/>
      <c r="J8" s="57"/>
      <c r="K8" s="48"/>
      <c r="L8" s="48"/>
      <c r="M8" s="48"/>
      <c r="N8" s="54"/>
      <c r="O8" s="48"/>
      <c r="P8" s="51"/>
      <c r="Q8" s="51"/>
      <c r="R8" s="51"/>
      <c r="S8" s="51"/>
      <c r="T8" s="51"/>
      <c r="U8" s="51"/>
      <c r="V8" s="51"/>
      <c r="W8" s="483"/>
      <c r="X8" s="130"/>
      <c r="Y8" s="73"/>
      <c r="Z8" s="494"/>
      <c r="AA8" s="54"/>
      <c r="AB8" s="54"/>
    </row>
    <row r="9" spans="1:28" ht="15" thickTop="1" x14ac:dyDescent="0.3">
      <c r="A9" s="69"/>
      <c r="B9" s="126"/>
      <c r="C9" s="60"/>
      <c r="D9" s="60"/>
      <c r="E9" s="56"/>
      <c r="F9" s="135"/>
      <c r="G9" s="879" t="s">
        <v>30</v>
      </c>
      <c r="H9" s="881" t="s">
        <v>106</v>
      </c>
      <c r="I9" s="869" t="s">
        <v>107</v>
      </c>
      <c r="J9" s="869" t="s">
        <v>32</v>
      </c>
      <c r="K9" s="120"/>
      <c r="L9" s="120"/>
      <c r="M9" s="120"/>
      <c r="N9" s="54"/>
      <c r="O9" s="120"/>
      <c r="P9" s="72"/>
      <c r="Q9" s="72"/>
      <c r="R9" s="72"/>
      <c r="S9" s="72"/>
      <c r="T9" s="72"/>
      <c r="U9" s="72"/>
      <c r="V9" s="72"/>
      <c r="W9" s="494"/>
      <c r="X9" s="130"/>
      <c r="Y9" s="73"/>
      <c r="Z9" s="494"/>
      <c r="AA9" s="54"/>
      <c r="AB9" s="54"/>
    </row>
    <row r="10" spans="1:28" ht="15" thickBot="1" x14ac:dyDescent="0.35">
      <c r="A10" s="55"/>
      <c r="B10" s="126"/>
      <c r="C10" s="63"/>
      <c r="D10" s="63"/>
      <c r="E10" s="56"/>
      <c r="F10" s="135"/>
      <c r="G10" s="880"/>
      <c r="H10" s="882"/>
      <c r="I10" s="870"/>
      <c r="J10" s="870"/>
      <c r="K10" s="120"/>
      <c r="L10" s="120"/>
      <c r="M10" s="120"/>
      <c r="N10" s="54"/>
      <c r="O10" s="120"/>
      <c r="P10" s="72"/>
      <c r="Q10" s="72"/>
      <c r="R10" s="72"/>
      <c r="S10" s="72"/>
      <c r="T10" s="72"/>
      <c r="U10" s="72"/>
      <c r="V10" s="72"/>
      <c r="W10" s="494"/>
      <c r="X10" s="130"/>
      <c r="Y10" s="73"/>
      <c r="Z10" s="494"/>
      <c r="AA10" s="54"/>
      <c r="AB10" s="54"/>
    </row>
    <row r="11" spans="1:28" ht="15" thickTop="1" x14ac:dyDescent="0.2">
      <c r="A11" s="136"/>
      <c r="B11" s="246" t="s">
        <v>28</v>
      </c>
      <c r="C11" s="63"/>
      <c r="D11" s="63"/>
      <c r="E11" s="56"/>
      <c r="F11" s="138"/>
      <c r="G11" s="871">
        <f>+SUM(G15:G25)</f>
        <v>0</v>
      </c>
      <c r="H11" s="873">
        <f>SUM(H15:H25)</f>
        <v>0</v>
      </c>
      <c r="I11" s="875">
        <f>SUM(I15:I25)</f>
        <v>1</v>
      </c>
      <c r="J11" s="877">
        <f>SUM(J15:J25)</f>
        <v>0.1</v>
      </c>
      <c r="K11" s="120"/>
      <c r="L11" s="120"/>
      <c r="M11" s="120"/>
      <c r="N11" s="54"/>
      <c r="O11" s="120"/>
      <c r="P11" s="72"/>
      <c r="Q11" s="72"/>
      <c r="R11" s="72"/>
      <c r="S11" s="72"/>
      <c r="T11" s="72"/>
      <c r="U11" s="72"/>
      <c r="V11" s="72"/>
      <c r="W11" s="494"/>
      <c r="X11" s="130"/>
      <c r="Y11" s="73"/>
      <c r="Z11" s="494"/>
      <c r="AA11" s="54"/>
      <c r="AB11" s="54"/>
    </row>
    <row r="12" spans="1:28" ht="15" thickBot="1" x14ac:dyDescent="0.25">
      <c r="A12" s="139"/>
      <c r="B12" s="247" t="s">
        <v>29</v>
      </c>
      <c r="C12" s="68"/>
      <c r="D12" s="68"/>
      <c r="E12" s="140"/>
      <c r="F12" s="138"/>
      <c r="G12" s="872"/>
      <c r="H12" s="874"/>
      <c r="I12" s="876"/>
      <c r="J12" s="878"/>
      <c r="K12" s="120"/>
      <c r="L12" s="120"/>
      <c r="M12" s="120"/>
      <c r="N12" s="54"/>
      <c r="O12" s="120"/>
      <c r="P12" s="72"/>
      <c r="Q12" s="72"/>
      <c r="R12" s="72"/>
      <c r="S12" s="72"/>
      <c r="T12" s="72"/>
      <c r="U12" s="72"/>
      <c r="V12" s="72"/>
      <c r="W12" s="494"/>
      <c r="X12" s="130"/>
      <c r="Y12" s="73"/>
      <c r="Z12" s="494"/>
      <c r="AA12" s="54"/>
      <c r="AB12" s="54"/>
    </row>
    <row r="13" spans="1:28" ht="15.75" thickTop="1" thickBot="1" x14ac:dyDescent="0.25">
      <c r="A13" s="29"/>
      <c r="B13" s="141"/>
      <c r="C13" s="137"/>
      <c r="D13" s="137"/>
      <c r="E13" s="142"/>
      <c r="F13" s="143"/>
      <c r="G13" s="142"/>
      <c r="H13" s="144"/>
      <c r="I13" s="145"/>
      <c r="J13" s="145"/>
      <c r="K13" s="146"/>
      <c r="L13" s="146"/>
      <c r="M13" s="146"/>
      <c r="N13" s="54"/>
      <c r="O13" s="146"/>
      <c r="P13" s="147"/>
      <c r="Q13" s="147"/>
      <c r="R13" s="147"/>
      <c r="S13" s="147"/>
      <c r="T13" s="147"/>
      <c r="U13" s="147"/>
      <c r="V13" s="147"/>
      <c r="W13" s="491"/>
      <c r="X13" s="130"/>
      <c r="Y13" s="101"/>
      <c r="Z13" s="491"/>
      <c r="AA13" s="54"/>
      <c r="AB13" s="54"/>
    </row>
    <row r="14" spans="1:28" ht="35.25" customHeight="1" thickTop="1" thickBot="1" x14ac:dyDescent="0.25">
      <c r="A14" s="148" t="s">
        <v>0</v>
      </c>
      <c r="B14" s="149" t="s">
        <v>1</v>
      </c>
      <c r="C14" s="150" t="s">
        <v>22</v>
      </c>
      <c r="D14" s="149" t="s">
        <v>2</v>
      </c>
      <c r="E14" s="307" t="s">
        <v>143</v>
      </c>
      <c r="F14" s="149" t="s">
        <v>33</v>
      </c>
      <c r="G14" s="149" t="s">
        <v>30</v>
      </c>
      <c r="H14" s="151" t="s">
        <v>108</v>
      </c>
      <c r="I14" s="152" t="s">
        <v>31</v>
      </c>
      <c r="J14" s="152" t="s">
        <v>109</v>
      </c>
      <c r="K14" s="149" t="s">
        <v>6</v>
      </c>
      <c r="L14" s="149" t="s">
        <v>101</v>
      </c>
      <c r="M14" s="149" t="s">
        <v>142</v>
      </c>
      <c r="N14" s="155" t="s">
        <v>17</v>
      </c>
      <c r="O14" s="152" t="s">
        <v>9</v>
      </c>
      <c r="P14" s="153" t="s">
        <v>15</v>
      </c>
      <c r="Q14" s="153" t="s">
        <v>16</v>
      </c>
      <c r="R14" s="154" t="s">
        <v>18</v>
      </c>
      <c r="S14" s="863" t="s">
        <v>19</v>
      </c>
      <c r="T14" s="864"/>
      <c r="U14" s="868"/>
      <c r="V14" s="863" t="s">
        <v>190</v>
      </c>
      <c r="W14" s="864"/>
      <c r="X14" s="480"/>
      <c r="Y14" s="863" t="s">
        <v>189</v>
      </c>
      <c r="Z14" s="864"/>
      <c r="AA14" s="155" t="s">
        <v>186</v>
      </c>
      <c r="AB14" s="155" t="s">
        <v>188</v>
      </c>
    </row>
    <row r="15" spans="1:28" ht="13.5" thickTop="1" x14ac:dyDescent="0.2">
      <c r="A15" s="308">
        <v>44775</v>
      </c>
      <c r="B15" s="686" t="s">
        <v>617</v>
      </c>
      <c r="C15" s="367" t="s">
        <v>331</v>
      </c>
      <c r="D15" s="309" t="s">
        <v>626</v>
      </c>
      <c r="E15" s="312"/>
      <c r="F15" s="311" t="e">
        <f>IF(B15="","",#REF!+1)</f>
        <v>#REF!</v>
      </c>
      <c r="G15" s="312"/>
      <c r="H15" s="313"/>
      <c r="I15" s="314">
        <v>1</v>
      </c>
      <c r="J15" s="314">
        <v>0.1</v>
      </c>
      <c r="K15" s="314"/>
      <c r="L15" s="689" t="s">
        <v>627</v>
      </c>
      <c r="M15" s="326"/>
      <c r="N15" s="327"/>
      <c r="O15" s="688" t="s">
        <v>99</v>
      </c>
      <c r="P15" s="690" t="s">
        <v>430</v>
      </c>
      <c r="Q15" s="316" t="s">
        <v>431</v>
      </c>
      <c r="R15" s="316"/>
      <c r="S15" s="687" t="s">
        <v>534</v>
      </c>
      <c r="T15" s="687" t="s">
        <v>513</v>
      </c>
      <c r="U15" s="317">
        <v>27</v>
      </c>
      <c r="V15" s="317">
        <v>43</v>
      </c>
      <c r="W15" s="495">
        <v>29.1</v>
      </c>
      <c r="X15" s="310" t="s">
        <v>104</v>
      </c>
      <c r="Y15" s="318" t="s">
        <v>625</v>
      </c>
      <c r="Z15" s="495">
        <v>45.7</v>
      </c>
      <c r="AA15" s="315"/>
      <c r="AB15" s="315"/>
    </row>
    <row r="16" spans="1:28" x14ac:dyDescent="0.2">
      <c r="A16" s="159"/>
      <c r="B16" s="160"/>
      <c r="C16" s="367" t="s">
        <v>332</v>
      </c>
      <c r="D16" s="303"/>
      <c r="E16" s="162"/>
      <c r="F16" s="161" t="str">
        <f t="shared" ref="F16:F25" si="0">IF(B16="","",F15+1)</f>
        <v/>
      </c>
      <c r="G16" s="162"/>
      <c r="H16" s="163"/>
      <c r="I16" s="164"/>
      <c r="J16" s="164"/>
      <c r="K16" s="164"/>
      <c r="L16" s="328"/>
      <c r="M16" s="328"/>
      <c r="N16" s="329"/>
      <c r="O16" s="156"/>
      <c r="P16" s="248"/>
      <c r="Q16" s="157"/>
      <c r="R16" s="157"/>
      <c r="S16" s="165"/>
      <c r="T16" s="165"/>
      <c r="U16" s="165"/>
      <c r="V16" s="165"/>
      <c r="W16" s="496"/>
      <c r="X16" s="158" t="s">
        <v>104</v>
      </c>
      <c r="Y16" s="166"/>
      <c r="Z16" s="496"/>
      <c r="AA16" s="167"/>
      <c r="AB16" s="167"/>
    </row>
    <row r="17" spans="1:28" x14ac:dyDescent="0.2">
      <c r="A17" s="159"/>
      <c r="B17" s="160"/>
      <c r="C17" s="367" t="s">
        <v>333</v>
      </c>
      <c r="D17" s="303"/>
      <c r="E17" s="162"/>
      <c r="F17" s="161" t="str">
        <f t="shared" si="0"/>
        <v/>
      </c>
      <c r="G17" s="162"/>
      <c r="H17" s="163"/>
      <c r="I17" s="164"/>
      <c r="J17" s="164"/>
      <c r="K17" s="164"/>
      <c r="L17" s="328"/>
      <c r="M17" s="328"/>
      <c r="N17" s="329"/>
      <c r="O17" s="156"/>
      <c r="P17" s="248"/>
      <c r="Q17" s="157"/>
      <c r="R17" s="157"/>
      <c r="S17" s="165"/>
      <c r="T17" s="165"/>
      <c r="U17" s="165"/>
      <c r="V17" s="165"/>
      <c r="W17" s="496"/>
      <c r="X17" s="158" t="s">
        <v>104</v>
      </c>
      <c r="Y17" s="168"/>
      <c r="Z17" s="496"/>
      <c r="AA17" s="167"/>
      <c r="AB17" s="167"/>
    </row>
    <row r="18" spans="1:28" x14ac:dyDescent="0.2">
      <c r="A18" s="159"/>
      <c r="B18" s="160"/>
      <c r="C18" s="367" t="s">
        <v>334</v>
      </c>
      <c r="D18" s="303"/>
      <c r="E18" s="162"/>
      <c r="F18" s="161" t="str">
        <f t="shared" si="0"/>
        <v/>
      </c>
      <c r="G18" s="162"/>
      <c r="H18" s="163"/>
      <c r="I18" s="164"/>
      <c r="J18" s="164"/>
      <c r="K18" s="164"/>
      <c r="L18" s="328"/>
      <c r="M18" s="328"/>
      <c r="N18" s="329"/>
      <c r="O18" s="156"/>
      <c r="P18" s="248"/>
      <c r="Q18" s="157"/>
      <c r="R18" s="157"/>
      <c r="S18" s="165"/>
      <c r="T18" s="165"/>
      <c r="U18" s="165"/>
      <c r="V18" s="165"/>
      <c r="W18" s="496"/>
      <c r="X18" s="158" t="s">
        <v>104</v>
      </c>
      <c r="Y18" s="169"/>
      <c r="Z18" s="496"/>
      <c r="AA18" s="167"/>
      <c r="AB18" s="167"/>
    </row>
    <row r="19" spans="1:28" x14ac:dyDescent="0.2">
      <c r="A19" s="159"/>
      <c r="B19" s="170"/>
      <c r="C19" s="367" t="s">
        <v>335</v>
      </c>
      <c r="D19" s="303"/>
      <c r="E19" s="162"/>
      <c r="F19" s="161" t="str">
        <f t="shared" si="0"/>
        <v/>
      </c>
      <c r="G19" s="162"/>
      <c r="H19" s="163"/>
      <c r="I19" s="164"/>
      <c r="J19" s="164"/>
      <c r="K19" s="164"/>
      <c r="L19" s="328"/>
      <c r="M19" s="328"/>
      <c r="N19" s="329"/>
      <c r="O19" s="156"/>
      <c r="P19" s="248"/>
      <c r="Q19" s="165"/>
      <c r="R19" s="157"/>
      <c r="S19" s="165"/>
      <c r="T19" s="165"/>
      <c r="U19" s="165"/>
      <c r="V19" s="165"/>
      <c r="W19" s="496"/>
      <c r="X19" s="158" t="s">
        <v>104</v>
      </c>
      <c r="Y19" s="166"/>
      <c r="Z19" s="496"/>
      <c r="AA19" s="167"/>
      <c r="AB19" s="167"/>
    </row>
    <row r="20" spans="1:28" x14ac:dyDescent="0.2">
      <c r="A20" s="159"/>
      <c r="B20" s="160"/>
      <c r="C20" s="367" t="s">
        <v>336</v>
      </c>
      <c r="D20" s="303"/>
      <c r="E20" s="162"/>
      <c r="F20" s="161" t="str">
        <f t="shared" si="0"/>
        <v/>
      </c>
      <c r="G20" s="162"/>
      <c r="H20" s="163"/>
      <c r="I20" s="164"/>
      <c r="J20" s="164"/>
      <c r="K20" s="164"/>
      <c r="L20" s="328"/>
      <c r="M20" s="328"/>
      <c r="N20" s="329"/>
      <c r="O20" s="156"/>
      <c r="P20" s="248"/>
      <c r="Q20" s="165"/>
      <c r="R20" s="157"/>
      <c r="S20" s="165"/>
      <c r="T20" s="165"/>
      <c r="U20" s="165"/>
      <c r="V20" s="165"/>
      <c r="W20" s="496"/>
      <c r="X20" s="158" t="s">
        <v>104</v>
      </c>
      <c r="Y20" s="166"/>
      <c r="Z20" s="496"/>
      <c r="AA20" s="167"/>
      <c r="AB20" s="167"/>
    </row>
    <row r="21" spans="1:28" x14ac:dyDescent="0.2">
      <c r="A21" s="159"/>
      <c r="B21" s="160"/>
      <c r="C21" s="367" t="s">
        <v>337</v>
      </c>
      <c r="D21" s="303"/>
      <c r="E21" s="162"/>
      <c r="F21" s="161" t="str">
        <f t="shared" si="0"/>
        <v/>
      </c>
      <c r="G21" s="162"/>
      <c r="H21" s="163"/>
      <c r="I21" s="164"/>
      <c r="J21" s="164"/>
      <c r="K21" s="164"/>
      <c r="L21" s="328"/>
      <c r="M21" s="328"/>
      <c r="N21" s="329"/>
      <c r="O21" s="156"/>
      <c r="P21" s="248"/>
      <c r="Q21" s="165"/>
      <c r="R21" s="157"/>
      <c r="S21" s="165"/>
      <c r="T21" s="165"/>
      <c r="U21" s="165"/>
      <c r="V21" s="165"/>
      <c r="W21" s="496"/>
      <c r="X21" s="158" t="s">
        <v>104</v>
      </c>
      <c r="Y21" s="166"/>
      <c r="Z21" s="496"/>
      <c r="AA21" s="167"/>
      <c r="AB21" s="167"/>
    </row>
    <row r="22" spans="1:28" x14ac:dyDescent="0.2">
      <c r="A22" s="159"/>
      <c r="B22" s="160"/>
      <c r="C22" s="367" t="s">
        <v>338</v>
      </c>
      <c r="D22" s="303"/>
      <c r="E22" s="162"/>
      <c r="F22" s="161" t="str">
        <f t="shared" si="0"/>
        <v/>
      </c>
      <c r="G22" s="162"/>
      <c r="H22" s="163"/>
      <c r="I22" s="164"/>
      <c r="J22" s="164"/>
      <c r="K22" s="164"/>
      <c r="L22" s="328"/>
      <c r="M22" s="328"/>
      <c r="N22" s="329"/>
      <c r="O22" s="156"/>
      <c r="P22" s="248"/>
      <c r="Q22" s="165"/>
      <c r="R22" s="157"/>
      <c r="S22" s="165"/>
      <c r="T22" s="165"/>
      <c r="U22" s="165"/>
      <c r="V22" s="165"/>
      <c r="W22" s="496"/>
      <c r="X22" s="158" t="s">
        <v>104</v>
      </c>
      <c r="Y22" s="166"/>
      <c r="Z22" s="496"/>
      <c r="AA22" s="167"/>
      <c r="AB22" s="167"/>
    </row>
    <row r="23" spans="1:28" x14ac:dyDescent="0.2">
      <c r="A23" s="159"/>
      <c r="B23" s="171"/>
      <c r="C23" s="367" t="s">
        <v>339</v>
      </c>
      <c r="D23" s="303"/>
      <c r="E23" s="162"/>
      <c r="F23" s="161" t="str">
        <f t="shared" si="0"/>
        <v/>
      </c>
      <c r="G23" s="162"/>
      <c r="H23" s="163"/>
      <c r="I23" s="164"/>
      <c r="J23" s="164"/>
      <c r="K23" s="164"/>
      <c r="L23" s="328"/>
      <c r="M23" s="328"/>
      <c r="N23" s="329"/>
      <c r="O23" s="156"/>
      <c r="P23" s="248"/>
      <c r="Q23" s="165"/>
      <c r="R23" s="157"/>
      <c r="S23" s="165"/>
      <c r="T23" s="165"/>
      <c r="U23" s="165"/>
      <c r="V23" s="165"/>
      <c r="W23" s="496"/>
      <c r="X23" s="158" t="s">
        <v>104</v>
      </c>
      <c r="Y23" s="166"/>
      <c r="Z23" s="496"/>
      <c r="AA23" s="167"/>
      <c r="AB23" s="167"/>
    </row>
    <row r="24" spans="1:28" x14ac:dyDescent="0.2">
      <c r="A24" s="159"/>
      <c r="B24" s="160"/>
      <c r="C24" s="367" t="s">
        <v>340</v>
      </c>
      <c r="D24" s="303"/>
      <c r="E24" s="162"/>
      <c r="F24" s="161" t="str">
        <f t="shared" si="0"/>
        <v/>
      </c>
      <c r="G24" s="162"/>
      <c r="H24" s="163"/>
      <c r="I24" s="164"/>
      <c r="J24" s="164"/>
      <c r="K24" s="164"/>
      <c r="L24" s="328"/>
      <c r="M24" s="328"/>
      <c r="N24" s="329"/>
      <c r="O24" s="156"/>
      <c r="P24" s="248"/>
      <c r="Q24" s="165"/>
      <c r="R24" s="157"/>
      <c r="S24" s="165"/>
      <c r="T24" s="165"/>
      <c r="U24" s="165"/>
      <c r="V24" s="165"/>
      <c r="W24" s="496"/>
      <c r="X24" s="158" t="s">
        <v>104</v>
      </c>
      <c r="Y24" s="166"/>
      <c r="Z24" s="496"/>
      <c r="AA24" s="167"/>
      <c r="AB24" s="167"/>
    </row>
    <row r="25" spans="1:28" x14ac:dyDescent="0.2">
      <c r="A25" s="159"/>
      <c r="B25" s="160"/>
      <c r="C25" s="367" t="s">
        <v>341</v>
      </c>
      <c r="D25" s="303"/>
      <c r="E25" s="162"/>
      <c r="F25" s="161" t="str">
        <f t="shared" si="0"/>
        <v/>
      </c>
      <c r="G25" s="162"/>
      <c r="H25" s="163"/>
      <c r="I25" s="172"/>
      <c r="J25" s="164"/>
      <c r="K25" s="164"/>
      <c r="L25" s="328"/>
      <c r="M25" s="328"/>
      <c r="N25" s="329"/>
      <c r="O25" s="156"/>
      <c r="P25" s="248"/>
      <c r="Q25" s="165"/>
      <c r="R25" s="157"/>
      <c r="S25" s="165"/>
      <c r="T25" s="165"/>
      <c r="U25" s="165"/>
      <c r="V25" s="165"/>
      <c r="W25" s="496"/>
      <c r="X25" s="158" t="s">
        <v>104</v>
      </c>
      <c r="Y25" s="166"/>
      <c r="Z25" s="496"/>
      <c r="AA25" s="167"/>
      <c r="AB25" s="167"/>
    </row>
  </sheetData>
  <mergeCells count="12">
    <mergeCell ref="V14:W14"/>
    <mergeCell ref="Y14:Z14"/>
    <mergeCell ref="B2:B7"/>
    <mergeCell ref="S14:U14"/>
    <mergeCell ref="J9:J10"/>
    <mergeCell ref="G11:G12"/>
    <mergeCell ref="H11:H12"/>
    <mergeCell ref="I11:I12"/>
    <mergeCell ref="J11:J12"/>
    <mergeCell ref="G9:G10"/>
    <mergeCell ref="H9:H10"/>
    <mergeCell ref="I9:I10"/>
  </mergeCells>
  <phoneticPr fontId="47" type="noConversion"/>
  <dataValidations count="4">
    <dataValidation type="list" allowBlank="1" showInputMessage="1" showErrorMessage="1" sqref="Q15:Q25" xr:uid="{00000000-0002-0000-0300-000000000000}">
      <formula1>"TY5,TY4,TY3,TY2,TY1,NIMO"</formula1>
    </dataValidation>
    <dataValidation type="list" allowBlank="1" showInputMessage="1" showErrorMessage="1" sqref="O15:O25" xr:uid="{00000000-0002-0000-0300-000001000000}">
      <formula1>"Human, Natural"</formula1>
    </dataValidation>
    <dataValidation type="list" allowBlank="1" showInputMessage="1" showErrorMessage="1" sqref="R15:R25" xr:uid="{00000000-0002-0000-0300-000002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AA15:AB25" xr:uid="{00000000-0002-0000-0300-000003000000}">
      <formula1>"Yes, No"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R183"/>
  <sheetViews>
    <sheetView topLeftCell="A7" zoomScale="90" zoomScaleNormal="90" workbookViewId="0">
      <pane xSplit="27" ySplit="6" topLeftCell="AB13" activePane="bottomRight" state="frozen"/>
      <selection activeCell="A7" sqref="A7"/>
      <selection pane="topRight" activeCell="AB7" sqref="AB7"/>
      <selection pane="bottomLeft" activeCell="A13" sqref="A13"/>
      <selection pane="bottomRight" activeCell="S43" sqref="S43"/>
    </sheetView>
  </sheetViews>
  <sheetFormatPr defaultRowHeight="12.75" x14ac:dyDescent="0.2"/>
  <cols>
    <col min="2" max="2" width="27.7109375" customWidth="1"/>
    <col min="3" max="3" width="15" customWidth="1"/>
    <col min="4" max="4" width="10.28515625" customWidth="1"/>
    <col min="12" max="12" width="9.140625" style="118"/>
    <col min="13" max="13" width="10.140625" bestFit="1" customWidth="1"/>
    <col min="14" max="14" width="9.85546875" customWidth="1"/>
    <col min="15" max="15" width="10.42578125" customWidth="1"/>
    <col min="17" max="17" width="12.5703125" bestFit="1" customWidth="1"/>
    <col min="21" max="21" width="9.140625" style="206"/>
    <col min="22" max="22" width="9.140625" style="489"/>
    <col min="23" max="23" width="9.140625" style="409"/>
    <col min="24" max="24" width="9.140625" style="206"/>
    <col min="25" max="25" width="9.140625" style="489"/>
  </cols>
  <sheetData>
    <row r="1" spans="1:27" ht="13.5" thickBot="1" x14ac:dyDescent="0.25"/>
    <row r="2" spans="1:27" ht="15" customHeight="1" thickTop="1" x14ac:dyDescent="0.2">
      <c r="A2" s="31"/>
      <c r="B2" s="922" t="s">
        <v>40</v>
      </c>
      <c r="C2" s="60"/>
      <c r="D2" s="41"/>
      <c r="E2" s="925" t="s">
        <v>73</v>
      </c>
      <c r="F2" s="926"/>
      <c r="G2" s="43"/>
      <c r="H2" s="37"/>
      <c r="I2" s="41"/>
      <c r="J2" s="44"/>
      <c r="K2" s="44"/>
      <c r="M2" s="90"/>
      <c r="N2" s="90"/>
      <c r="O2" s="93"/>
      <c r="P2" s="91"/>
      <c r="Q2" s="45"/>
      <c r="R2" s="45"/>
      <c r="S2" s="45"/>
      <c r="T2" s="45"/>
      <c r="U2" s="45"/>
      <c r="V2" s="482"/>
      <c r="W2" s="92"/>
      <c r="X2" s="35"/>
      <c r="Y2" s="492"/>
      <c r="Z2" s="93"/>
      <c r="AA2" s="93"/>
    </row>
    <row r="3" spans="1:27" ht="15" customHeight="1" thickBot="1" x14ac:dyDescent="0.25">
      <c r="A3" s="31"/>
      <c r="B3" s="923"/>
      <c r="C3" s="63"/>
      <c r="D3" s="41"/>
      <c r="E3" s="927"/>
      <c r="F3" s="928"/>
      <c r="G3" s="43"/>
      <c r="H3" s="37"/>
      <c r="I3" s="37"/>
      <c r="J3" s="34"/>
      <c r="K3" s="34"/>
      <c r="M3" s="90"/>
      <c r="N3" s="90"/>
      <c r="O3" s="93"/>
      <c r="P3" s="91"/>
      <c r="Q3" s="45"/>
      <c r="R3" s="45"/>
      <c r="S3" s="45"/>
      <c r="T3" s="45"/>
      <c r="U3" s="45"/>
      <c r="V3" s="482"/>
      <c r="W3" s="92"/>
      <c r="X3" s="35"/>
      <c r="Y3" s="492"/>
      <c r="Z3" s="93"/>
      <c r="AA3" s="93"/>
    </row>
    <row r="4" spans="1:27" ht="15" customHeight="1" thickTop="1" thickBot="1" x14ac:dyDescent="0.25">
      <c r="A4" s="31"/>
      <c r="B4" s="923"/>
      <c r="C4" s="63"/>
      <c r="D4" s="41"/>
      <c r="E4" s="238" t="s">
        <v>53</v>
      </c>
      <c r="F4" s="239">
        <f>COUNTIFS(G42:G51,"tdx")</f>
        <v>1</v>
      </c>
      <c r="G4" s="43"/>
      <c r="H4" s="37"/>
      <c r="I4" s="37"/>
      <c r="J4" s="34"/>
      <c r="K4" s="34"/>
      <c r="M4" s="90"/>
      <c r="N4" s="90"/>
      <c r="O4" s="93"/>
      <c r="P4" s="91"/>
      <c r="Q4" s="45"/>
      <c r="R4" s="45"/>
      <c r="S4" s="45"/>
      <c r="T4" s="45"/>
      <c r="U4" s="45"/>
      <c r="V4" s="482"/>
      <c r="W4" s="92"/>
      <c r="X4" s="35"/>
      <c r="Y4" s="492"/>
      <c r="Z4" s="93"/>
      <c r="AA4" s="93"/>
    </row>
    <row r="5" spans="1:27" ht="15" customHeight="1" thickTop="1" thickBot="1" x14ac:dyDescent="0.25">
      <c r="A5" s="31"/>
      <c r="B5" s="923"/>
      <c r="C5" s="60"/>
      <c r="D5" s="94"/>
      <c r="E5" s="238" t="s">
        <v>67</v>
      </c>
      <c r="F5" s="239">
        <f>COUNTIFS(G29:G38,"sux")</f>
        <v>0</v>
      </c>
      <c r="G5" s="43"/>
      <c r="H5" s="37"/>
      <c r="I5" s="37"/>
      <c r="J5" s="34"/>
      <c r="K5" s="34"/>
      <c r="M5" s="90"/>
      <c r="N5" s="90"/>
      <c r="O5" s="93"/>
      <c r="P5" s="91"/>
      <c r="Q5" s="45"/>
      <c r="R5" s="45"/>
      <c r="S5" s="45"/>
      <c r="T5" s="45"/>
      <c r="U5" s="45"/>
      <c r="V5" s="482"/>
      <c r="W5" s="92"/>
      <c r="X5" s="35"/>
      <c r="Y5" s="492"/>
      <c r="Z5" s="93"/>
      <c r="AA5" s="93"/>
    </row>
    <row r="6" spans="1:27" ht="15" customHeight="1" thickTop="1" thickBot="1" x14ac:dyDescent="0.25">
      <c r="A6" s="31"/>
      <c r="B6" s="924"/>
      <c r="C6" s="60"/>
      <c r="D6" s="41"/>
      <c r="E6" s="238" t="s">
        <v>54</v>
      </c>
      <c r="F6" s="239">
        <f>COUNTIFS(G16:G25,"lix")</f>
        <v>0</v>
      </c>
      <c r="G6" s="43"/>
      <c r="H6" s="929" t="s">
        <v>39</v>
      </c>
      <c r="I6" s="932" t="s">
        <v>133</v>
      </c>
      <c r="J6" s="916" t="s">
        <v>135</v>
      </c>
      <c r="K6" s="919" t="s">
        <v>134</v>
      </c>
      <c r="M6" s="90"/>
      <c r="N6" s="90"/>
      <c r="O6" s="93"/>
      <c r="P6" s="91"/>
      <c r="Q6" s="45"/>
      <c r="R6" s="45"/>
      <c r="S6" s="45"/>
      <c r="T6" s="45"/>
      <c r="U6" s="45"/>
      <c r="V6" s="482"/>
      <c r="W6" s="92"/>
      <c r="X6" s="35"/>
      <c r="Y6" s="492"/>
      <c r="Z6" s="93"/>
      <c r="AA6" s="93"/>
    </row>
    <row r="7" spans="1:27" ht="15" customHeight="1" thickTop="1" x14ac:dyDescent="0.2">
      <c r="A7" s="31"/>
      <c r="B7" s="195"/>
      <c r="C7" s="60"/>
      <c r="D7" s="41"/>
      <c r="E7" s="196"/>
      <c r="F7" s="138"/>
      <c r="G7" s="43"/>
      <c r="H7" s="930"/>
      <c r="I7" s="933"/>
      <c r="J7" s="917"/>
      <c r="K7" s="920"/>
      <c r="M7" s="90"/>
      <c r="N7" s="90"/>
      <c r="O7" s="93"/>
      <c r="P7" s="91"/>
      <c r="Q7" s="45"/>
      <c r="R7" s="45"/>
      <c r="S7" s="45"/>
      <c r="T7" s="45"/>
      <c r="U7" s="45"/>
      <c r="V7" s="482"/>
      <c r="W7" s="92"/>
      <c r="X7" s="35"/>
      <c r="Y7" s="492"/>
      <c r="Z7" s="93"/>
      <c r="AA7" s="93"/>
    </row>
    <row r="8" spans="1:27" ht="15.75" customHeight="1" thickBot="1" x14ac:dyDescent="0.25">
      <c r="A8" s="31"/>
      <c r="B8" s="79"/>
      <c r="C8" s="63"/>
      <c r="D8" s="41"/>
      <c r="E8" s="196"/>
      <c r="F8" s="138"/>
      <c r="G8" s="43"/>
      <c r="H8" s="931"/>
      <c r="I8" s="934"/>
      <c r="J8" s="918"/>
      <c r="K8" s="921"/>
      <c r="M8" s="90"/>
      <c r="N8" s="90"/>
      <c r="O8" s="93"/>
      <c r="P8" s="91"/>
      <c r="Q8" s="45"/>
      <c r="R8" s="45"/>
      <c r="S8" s="45"/>
      <c r="T8" s="45"/>
      <c r="U8" s="45"/>
      <c r="V8" s="482"/>
      <c r="W8" s="92"/>
      <c r="X8" s="35"/>
      <c r="Y8" s="492"/>
      <c r="Z8" s="93"/>
      <c r="AA8" s="93"/>
    </row>
    <row r="9" spans="1:27" ht="15.75" customHeight="1" thickTop="1" x14ac:dyDescent="0.2">
      <c r="A9" s="304"/>
      <c r="B9" s="350" t="s">
        <v>45</v>
      </c>
      <c r="C9" s="63"/>
      <c r="D9" s="41"/>
      <c r="E9" s="196"/>
      <c r="F9" s="138"/>
      <c r="G9" s="43"/>
      <c r="H9" s="906">
        <f>SUM(H13:H104)</f>
        <v>1</v>
      </c>
      <c r="I9" s="908">
        <f>SUM(I13:I52)</f>
        <v>0.1</v>
      </c>
      <c r="J9" s="910">
        <f>SUM(J13:J52)</f>
        <v>0</v>
      </c>
      <c r="K9" s="908">
        <f>SUM(K13:K52)</f>
        <v>0</v>
      </c>
      <c r="M9" s="90"/>
      <c r="N9" s="90"/>
      <c r="O9" s="93"/>
      <c r="P9" s="91"/>
      <c r="Q9" s="45"/>
      <c r="R9" s="45"/>
      <c r="S9" s="45"/>
      <c r="T9" s="45"/>
      <c r="U9" s="45"/>
      <c r="V9" s="482"/>
      <c r="W9" s="92"/>
      <c r="X9" s="35"/>
      <c r="Y9" s="492"/>
      <c r="Z9" s="93"/>
      <c r="AA9" s="93"/>
    </row>
    <row r="10" spans="1:27" ht="15.75" customHeight="1" thickBot="1" x14ac:dyDescent="0.25">
      <c r="A10" s="237"/>
      <c r="B10" s="351" t="s">
        <v>46</v>
      </c>
      <c r="C10" s="63"/>
      <c r="D10" s="41"/>
      <c r="E10" s="196"/>
      <c r="F10" s="138"/>
      <c r="G10" s="43"/>
      <c r="H10" s="907"/>
      <c r="I10" s="909"/>
      <c r="J10" s="911"/>
      <c r="K10" s="909"/>
      <c r="M10" s="90"/>
      <c r="N10" s="90"/>
      <c r="O10" s="93"/>
      <c r="P10" s="91"/>
      <c r="Q10" s="45"/>
      <c r="R10" s="45"/>
      <c r="S10" s="45"/>
      <c r="T10" s="45"/>
      <c r="U10" s="45"/>
      <c r="V10" s="482"/>
      <c r="W10" s="92"/>
      <c r="X10" s="35"/>
      <c r="Y10" s="492"/>
      <c r="Z10" s="93"/>
      <c r="AA10" s="93"/>
    </row>
    <row r="11" spans="1:27" ht="15.75" thickTop="1" thickBot="1" x14ac:dyDescent="0.25">
      <c r="A11" s="95"/>
      <c r="B11" s="96"/>
      <c r="C11" s="63"/>
      <c r="D11" s="48"/>
      <c r="E11" s="48"/>
      <c r="F11" s="97"/>
      <c r="G11" s="98"/>
      <c r="H11" s="48"/>
      <c r="I11" s="48"/>
      <c r="J11" s="50"/>
      <c r="K11" s="50"/>
      <c r="L11" s="120"/>
      <c r="M11" s="99"/>
      <c r="N11" s="99"/>
      <c r="O11" s="102"/>
      <c r="P11" s="100"/>
      <c r="Q11" s="51"/>
      <c r="R11" s="51"/>
      <c r="S11" s="51"/>
      <c r="T11" s="51"/>
      <c r="U11" s="51"/>
      <c r="V11" s="483"/>
      <c r="W11" s="101"/>
      <c r="X11" s="72"/>
      <c r="Y11" s="494"/>
      <c r="Z11" s="102"/>
      <c r="AA11" s="102"/>
    </row>
    <row r="12" spans="1:27" ht="35.25" customHeight="1" thickBot="1" x14ac:dyDescent="0.25">
      <c r="A12" s="497" t="s">
        <v>0</v>
      </c>
      <c r="B12" s="498" t="s">
        <v>1</v>
      </c>
      <c r="C12" s="499" t="s">
        <v>22</v>
      </c>
      <c r="D12" s="500" t="s">
        <v>2</v>
      </c>
      <c r="E12" s="500" t="s">
        <v>14</v>
      </c>
      <c r="F12" s="500" t="s">
        <v>72</v>
      </c>
      <c r="G12" s="518" t="s">
        <v>4</v>
      </c>
      <c r="H12" s="500" t="s">
        <v>131</v>
      </c>
      <c r="I12" s="500" t="s">
        <v>130</v>
      </c>
      <c r="J12" s="501" t="s">
        <v>132</v>
      </c>
      <c r="K12" s="501" t="s">
        <v>10</v>
      </c>
      <c r="L12" s="500" t="s">
        <v>6</v>
      </c>
      <c r="M12" s="500" t="s">
        <v>162</v>
      </c>
      <c r="N12" s="502" t="s">
        <v>163</v>
      </c>
      <c r="O12" s="503" t="s">
        <v>17</v>
      </c>
      <c r="P12" s="504" t="s">
        <v>15</v>
      </c>
      <c r="Q12" s="505" t="s">
        <v>18</v>
      </c>
      <c r="R12" s="912" t="s">
        <v>19</v>
      </c>
      <c r="S12" s="913"/>
      <c r="T12" s="913"/>
      <c r="U12" s="915" t="s">
        <v>193</v>
      </c>
      <c r="V12" s="914"/>
      <c r="W12" s="507" t="s">
        <v>104</v>
      </c>
      <c r="X12" s="914" t="s">
        <v>189</v>
      </c>
      <c r="Y12" s="914"/>
      <c r="Z12" s="508" t="s">
        <v>191</v>
      </c>
      <c r="AA12" s="506" t="s">
        <v>192</v>
      </c>
    </row>
    <row r="13" spans="1:27" x14ac:dyDescent="0.2">
      <c r="A13" s="892" t="s">
        <v>69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4"/>
    </row>
    <row r="14" spans="1:27" x14ac:dyDescent="0.2">
      <c r="A14" s="895"/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4"/>
    </row>
    <row r="15" spans="1:27" x14ac:dyDescent="0.2">
      <c r="A15" s="896"/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8"/>
    </row>
    <row r="16" spans="1:27" x14ac:dyDescent="0.2">
      <c r="A16" s="232"/>
      <c r="B16" s="391"/>
      <c r="C16" s="280" t="s">
        <v>222</v>
      </c>
      <c r="D16" s="392"/>
      <c r="E16" s="392"/>
      <c r="F16" s="228"/>
      <c r="G16" s="220"/>
      <c r="H16" s="219"/>
      <c r="I16" s="219"/>
      <c r="J16" s="221"/>
      <c r="K16" s="221"/>
      <c r="L16" s="392"/>
      <c r="M16" s="337"/>
      <c r="N16" s="337"/>
      <c r="O16" s="338"/>
      <c r="P16" s="336">
        <f>IF((I19+K19)&gt;5000,"G",IF((I19+K19)&gt;1000,"F", IF((I19+K19)&gt;300,"E", IF((I19+K19)&gt;100,"D", IF((I19+K19)&gt;10,"C", IF((I19+K19)&gt;0.3,"B", IF((I19+K19)&gt;0,"A",)))))))</f>
        <v>0</v>
      </c>
      <c r="Q16" s="223"/>
      <c r="R16" s="340"/>
      <c r="S16" s="340"/>
      <c r="T16" s="225"/>
      <c r="U16" s="340"/>
      <c r="V16" s="509"/>
      <c r="W16" s="427" t="s">
        <v>104</v>
      </c>
      <c r="X16" s="340"/>
      <c r="Y16" s="509"/>
      <c r="Z16" s="226"/>
      <c r="AA16" s="226"/>
    </row>
    <row r="17" spans="1:27" x14ac:dyDescent="0.2">
      <c r="A17" s="217"/>
      <c r="B17" s="321"/>
      <c r="C17" s="366" t="s">
        <v>342</v>
      </c>
      <c r="D17" s="219"/>
      <c r="E17" s="219"/>
      <c r="F17" s="228"/>
      <c r="G17" s="322"/>
      <c r="H17" s="219"/>
      <c r="I17" s="219"/>
      <c r="J17" s="229"/>
      <c r="K17" s="221"/>
      <c r="L17" s="519"/>
      <c r="M17" s="337"/>
      <c r="N17" s="337"/>
      <c r="O17" s="338"/>
      <c r="P17" s="336">
        <f t="shared" ref="P17:P25" si="0">IF((I20+K20)&gt;5000,"G",IF((I20+K20)&gt;1000,"F", IF((I20+K20)&gt;300,"E", IF((I20+K20)&gt;100,"D", IF((I20+K20)&gt;10,"C", IF((I20+K20)&gt;0.3,"B", IF((I20+K20)&gt;0,"A",)))))))</f>
        <v>0</v>
      </c>
      <c r="Q17" s="223"/>
      <c r="R17" s="224"/>
      <c r="S17" s="224"/>
      <c r="T17" s="224"/>
      <c r="U17" s="224"/>
      <c r="V17" s="510"/>
      <c r="W17" s="427" t="s">
        <v>104</v>
      </c>
      <c r="X17" s="225"/>
      <c r="Y17" s="511"/>
      <c r="Z17" s="226"/>
      <c r="AA17" s="226"/>
    </row>
    <row r="18" spans="1:27" x14ac:dyDescent="0.2">
      <c r="A18" s="217"/>
      <c r="B18" s="321"/>
      <c r="C18" s="366" t="s">
        <v>343</v>
      </c>
      <c r="D18" s="219"/>
      <c r="E18" s="219"/>
      <c r="F18" s="228" t="str">
        <f t="shared" ref="F18:F82" si="1">IF(B18="","",F17+1)</f>
        <v/>
      </c>
      <c r="G18" s="322"/>
      <c r="H18" s="219"/>
      <c r="I18" s="219"/>
      <c r="J18" s="221"/>
      <c r="K18" s="221"/>
      <c r="L18" s="519"/>
      <c r="M18" s="337"/>
      <c r="N18" s="337"/>
      <c r="O18" s="338"/>
      <c r="P18" s="336">
        <f t="shared" si="0"/>
        <v>0</v>
      </c>
      <c r="Q18" s="223"/>
      <c r="R18" s="224"/>
      <c r="S18" s="224"/>
      <c r="T18" s="224"/>
      <c r="U18" s="224"/>
      <c r="V18" s="510"/>
      <c r="W18" s="427" t="s">
        <v>104</v>
      </c>
      <c r="X18" s="225"/>
      <c r="Y18" s="511"/>
      <c r="Z18" s="226"/>
      <c r="AA18" s="226"/>
    </row>
    <row r="19" spans="1:27" x14ac:dyDescent="0.2">
      <c r="A19" s="217"/>
      <c r="B19" s="227"/>
      <c r="C19" s="366" t="s">
        <v>344</v>
      </c>
      <c r="D19" s="219"/>
      <c r="E19" s="219"/>
      <c r="F19" s="228" t="str">
        <f t="shared" si="1"/>
        <v/>
      </c>
      <c r="G19" s="220"/>
      <c r="H19" s="219"/>
      <c r="I19" s="219"/>
      <c r="J19" s="221"/>
      <c r="K19" s="221"/>
      <c r="L19" s="519"/>
      <c r="M19" s="337"/>
      <c r="N19" s="337"/>
      <c r="O19" s="338"/>
      <c r="P19" s="336">
        <f t="shared" si="0"/>
        <v>0</v>
      </c>
      <c r="Q19" s="223"/>
      <c r="R19" s="224"/>
      <c r="S19" s="224"/>
      <c r="T19" s="224"/>
      <c r="U19" s="224"/>
      <c r="V19" s="510"/>
      <c r="W19" s="427" t="s">
        <v>104</v>
      </c>
      <c r="X19" s="225"/>
      <c r="Y19" s="511"/>
      <c r="Z19" s="226"/>
      <c r="AA19" s="226"/>
    </row>
    <row r="20" spans="1:27" x14ac:dyDescent="0.2">
      <c r="A20" s="217"/>
      <c r="B20" s="227"/>
      <c r="C20" s="366" t="s">
        <v>345</v>
      </c>
      <c r="D20" s="219"/>
      <c r="E20" s="219"/>
      <c r="F20" s="228"/>
      <c r="G20" s="220"/>
      <c r="H20" s="219"/>
      <c r="I20" s="219"/>
      <c r="J20" s="221"/>
      <c r="K20" s="221"/>
      <c r="L20" s="519"/>
      <c r="M20" s="337"/>
      <c r="N20" s="337"/>
      <c r="O20" s="338"/>
      <c r="P20" s="336">
        <f t="shared" si="0"/>
        <v>0</v>
      </c>
      <c r="Q20" s="223"/>
      <c r="R20" s="224"/>
      <c r="S20" s="224"/>
      <c r="T20" s="224"/>
      <c r="U20" s="224"/>
      <c r="V20" s="510"/>
      <c r="W20" s="427" t="s">
        <v>104</v>
      </c>
      <c r="X20" s="225"/>
      <c r="Y20" s="511"/>
      <c r="Z20" s="226"/>
      <c r="AA20" s="226"/>
    </row>
    <row r="21" spans="1:27" x14ac:dyDescent="0.2">
      <c r="A21" s="217"/>
      <c r="B21" s="227"/>
      <c r="C21" s="366" t="s">
        <v>346</v>
      </c>
      <c r="D21" s="219"/>
      <c r="E21" s="219"/>
      <c r="F21" s="228"/>
      <c r="G21" s="220"/>
      <c r="H21" s="219"/>
      <c r="I21" s="219"/>
      <c r="J21" s="221"/>
      <c r="K21" s="221"/>
      <c r="L21" s="519"/>
      <c r="M21" s="337"/>
      <c r="N21" s="337"/>
      <c r="O21" s="338"/>
      <c r="P21" s="336">
        <f t="shared" si="0"/>
        <v>0</v>
      </c>
      <c r="Q21" s="223"/>
      <c r="R21" s="224"/>
      <c r="S21" s="224"/>
      <c r="T21" s="224"/>
      <c r="U21" s="224"/>
      <c r="V21" s="510"/>
      <c r="W21" s="427" t="s">
        <v>104</v>
      </c>
      <c r="X21" s="225"/>
      <c r="Y21" s="511"/>
      <c r="Z21" s="226"/>
      <c r="AA21" s="226"/>
    </row>
    <row r="22" spans="1:27" x14ac:dyDescent="0.2">
      <c r="A22" s="217"/>
      <c r="B22" s="227"/>
      <c r="C22" s="366" t="s">
        <v>347</v>
      </c>
      <c r="D22" s="219"/>
      <c r="E22" s="219"/>
      <c r="F22" s="228"/>
      <c r="G22" s="220"/>
      <c r="H22" s="219"/>
      <c r="I22" s="219"/>
      <c r="J22" s="221"/>
      <c r="K22" s="221"/>
      <c r="L22" s="519"/>
      <c r="M22" s="337"/>
      <c r="N22" s="337"/>
      <c r="O22" s="338"/>
      <c r="P22" s="336">
        <f t="shared" si="0"/>
        <v>0</v>
      </c>
      <c r="Q22" s="223"/>
      <c r="R22" s="224"/>
      <c r="S22" s="224"/>
      <c r="T22" s="224"/>
      <c r="U22" s="224"/>
      <c r="V22" s="510"/>
      <c r="W22" s="427" t="s">
        <v>104</v>
      </c>
      <c r="X22" s="225"/>
      <c r="Y22" s="511"/>
      <c r="Z22" s="226"/>
      <c r="AA22" s="226"/>
    </row>
    <row r="23" spans="1:27" x14ac:dyDescent="0.2">
      <c r="A23" s="217"/>
      <c r="B23" s="227"/>
      <c r="C23" s="366" t="s">
        <v>348</v>
      </c>
      <c r="D23" s="219"/>
      <c r="E23" s="219"/>
      <c r="F23" s="228"/>
      <c r="G23" s="220"/>
      <c r="H23" s="219"/>
      <c r="I23" s="219"/>
      <c r="J23" s="221"/>
      <c r="K23" s="221"/>
      <c r="L23" s="519"/>
      <c r="M23" s="337"/>
      <c r="N23" s="337"/>
      <c r="O23" s="338"/>
      <c r="P23" s="336">
        <f t="shared" si="0"/>
        <v>0</v>
      </c>
      <c r="Q23" s="223"/>
      <c r="R23" s="224"/>
      <c r="S23" s="224"/>
      <c r="T23" s="224"/>
      <c r="U23" s="224"/>
      <c r="V23" s="510"/>
      <c r="W23" s="427" t="s">
        <v>104</v>
      </c>
      <c r="X23" s="225"/>
      <c r="Y23" s="511"/>
      <c r="Z23" s="226"/>
      <c r="AA23" s="226"/>
    </row>
    <row r="24" spans="1:27" x14ac:dyDescent="0.2">
      <c r="A24" s="217"/>
      <c r="B24" s="227"/>
      <c r="C24" s="366" t="s">
        <v>349</v>
      </c>
      <c r="D24" s="219"/>
      <c r="E24" s="219"/>
      <c r="F24" s="228"/>
      <c r="G24" s="220"/>
      <c r="H24" s="219"/>
      <c r="I24" s="219"/>
      <c r="J24" s="221"/>
      <c r="K24" s="221"/>
      <c r="L24" s="519"/>
      <c r="M24" s="337"/>
      <c r="N24" s="337"/>
      <c r="O24" s="338"/>
      <c r="P24" s="336">
        <f t="shared" si="0"/>
        <v>0</v>
      </c>
      <c r="Q24" s="223"/>
      <c r="R24" s="224"/>
      <c r="S24" s="224"/>
      <c r="T24" s="224"/>
      <c r="U24" s="224"/>
      <c r="V24" s="510"/>
      <c r="W24" s="427" t="s">
        <v>104</v>
      </c>
      <c r="X24" s="225"/>
      <c r="Y24" s="511"/>
      <c r="Z24" s="226"/>
      <c r="AA24" s="226"/>
    </row>
    <row r="25" spans="1:27" x14ac:dyDescent="0.2">
      <c r="A25" s="217"/>
      <c r="B25" s="227"/>
      <c r="C25" s="366" t="s">
        <v>350</v>
      </c>
      <c r="D25" s="219"/>
      <c r="E25" s="219"/>
      <c r="F25" s="228" t="str">
        <f>IF(B25="","",F19+1)</f>
        <v/>
      </c>
      <c r="G25" s="220"/>
      <c r="H25" s="219"/>
      <c r="I25" s="219"/>
      <c r="J25" s="221"/>
      <c r="K25" s="221"/>
      <c r="L25" s="519"/>
      <c r="M25" s="337"/>
      <c r="N25" s="337"/>
      <c r="O25" s="338"/>
      <c r="P25" s="336">
        <f t="shared" si="0"/>
        <v>0</v>
      </c>
      <c r="Q25" s="223"/>
      <c r="R25" s="224"/>
      <c r="S25" s="224"/>
      <c r="T25" s="224"/>
      <c r="U25" s="224"/>
      <c r="V25" s="510"/>
      <c r="W25" s="427" t="s">
        <v>104</v>
      </c>
      <c r="X25" s="225"/>
      <c r="Y25" s="511"/>
      <c r="Z25" s="226"/>
      <c r="AA25" s="226"/>
    </row>
    <row r="26" spans="1:27" x14ac:dyDescent="0.2">
      <c r="A26" s="883" t="s">
        <v>196</v>
      </c>
      <c r="B26" s="884"/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5"/>
    </row>
    <row r="27" spans="1:27" x14ac:dyDescent="0.2">
      <c r="A27" s="886"/>
      <c r="B27" s="887"/>
      <c r="C27" s="887"/>
      <c r="D27" s="887"/>
      <c r="E27" s="887"/>
      <c r="F27" s="887"/>
      <c r="G27" s="887"/>
      <c r="H27" s="887"/>
      <c r="I27" s="887"/>
      <c r="J27" s="887"/>
      <c r="K27" s="887"/>
      <c r="L27" s="887"/>
      <c r="M27" s="887"/>
      <c r="N27" s="887"/>
      <c r="O27" s="887"/>
      <c r="P27" s="887"/>
      <c r="Q27" s="887"/>
      <c r="R27" s="887"/>
      <c r="S27" s="887"/>
      <c r="T27" s="887"/>
      <c r="U27" s="887"/>
      <c r="V27" s="887"/>
      <c r="W27" s="887"/>
      <c r="X27" s="887"/>
      <c r="Y27" s="887"/>
      <c r="Z27" s="887"/>
      <c r="AA27" s="888"/>
    </row>
    <row r="28" spans="1:27" x14ac:dyDescent="0.2">
      <c r="A28" s="889"/>
      <c r="B28" s="890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891"/>
    </row>
    <row r="29" spans="1:27" s="364" customFormat="1" x14ac:dyDescent="0.2">
      <c r="A29" s="217">
        <v>44746</v>
      </c>
      <c r="B29" s="515" t="s">
        <v>544</v>
      </c>
      <c r="C29" s="368" t="s">
        <v>543</v>
      </c>
      <c r="D29" s="322"/>
      <c r="E29" s="219"/>
      <c r="F29" s="228"/>
      <c r="G29" s="322"/>
      <c r="H29" s="219"/>
      <c r="I29" s="221"/>
      <c r="J29" s="225"/>
      <c r="K29" s="221"/>
      <c r="L29" s="520"/>
      <c r="M29" s="341"/>
      <c r="N29" s="352"/>
      <c r="O29" s="338"/>
      <c r="P29" s="336">
        <f>IF((I32+K32)&gt;5000,"G",IF((I32+K32)&gt;1000,"F", IF((I32+K32)&gt;300,"E", IF((I32+K32)&gt;100,"D", IF((I32+K32)&gt;10,"C", IF((I32+K32)&gt;0.3,"B", IF((I32+K32)&gt;0,"A",)))))))</f>
        <v>0</v>
      </c>
      <c r="Q29" s="223"/>
      <c r="R29" s="340"/>
      <c r="S29" s="340"/>
      <c r="T29" s="224"/>
      <c r="U29" s="517"/>
      <c r="V29" s="509"/>
      <c r="W29" s="427" t="s">
        <v>104</v>
      </c>
      <c r="X29" s="340"/>
      <c r="Y29" s="511"/>
      <c r="Z29" s="226"/>
      <c r="AA29" s="226"/>
    </row>
    <row r="30" spans="1:27" x14ac:dyDescent="0.2">
      <c r="A30" s="217">
        <v>44751</v>
      </c>
      <c r="B30" s="516" t="s">
        <v>545</v>
      </c>
      <c r="C30" s="368" t="s">
        <v>546</v>
      </c>
      <c r="D30" s="219"/>
      <c r="E30" s="219"/>
      <c r="F30" s="228"/>
      <c r="G30" s="322"/>
      <c r="H30" s="219"/>
      <c r="I30" s="221"/>
      <c r="J30" s="225"/>
      <c r="K30" s="221"/>
      <c r="L30" s="520"/>
      <c r="M30" s="341"/>
      <c r="N30" s="352"/>
      <c r="O30" s="338"/>
      <c r="P30" s="336">
        <f>IF((I33+K33)&gt;5000,"G",IF((I33+K33)&gt;1000,"F", IF((I33+K33)&gt;300,"E", IF((I33+K33)&gt;100,"D", IF((I33+K33)&gt;10,"C", IF((I33+K33)&gt;0.3,"B", IF((I33+K33)&gt;0,"A",)))))))</f>
        <v>0</v>
      </c>
      <c r="Q30" s="223"/>
      <c r="R30" s="340"/>
      <c r="S30" s="340"/>
      <c r="T30" s="224"/>
      <c r="U30" s="340"/>
      <c r="V30" s="509"/>
      <c r="W30" s="427" t="s">
        <v>104</v>
      </c>
      <c r="X30" s="225"/>
      <c r="Y30" s="511"/>
      <c r="Z30" s="226"/>
      <c r="AA30" s="226"/>
    </row>
    <row r="31" spans="1:27" x14ac:dyDescent="0.2">
      <c r="A31" s="217"/>
      <c r="B31" s="321"/>
      <c r="C31" s="368" t="s">
        <v>197</v>
      </c>
      <c r="D31" s="219"/>
      <c r="E31" s="219"/>
      <c r="F31" s="228"/>
      <c r="G31" s="322"/>
      <c r="H31" s="219"/>
      <c r="I31" s="221"/>
      <c r="J31" s="225"/>
      <c r="K31" s="221"/>
      <c r="L31" s="520"/>
      <c r="M31" s="341"/>
      <c r="N31" s="341"/>
      <c r="O31" s="341"/>
      <c r="P31" s="336">
        <f>IF((I34+K34)&gt;5000,"G",IF((I34+K34)&gt;1000,"F", IF((I34+K34)&gt;300,"E", IF((I34+K34)&gt;100,"D", IF((I34+K34)&gt;10,"C", IF((I34+K34)&gt;0.3,"B", IF((I34+K34)&gt;0,"A",)))))))</f>
        <v>0</v>
      </c>
      <c r="Q31" s="223"/>
      <c r="R31" s="224"/>
      <c r="S31" s="224"/>
      <c r="T31" s="224"/>
      <c r="U31" s="224"/>
      <c r="V31" s="510"/>
      <c r="W31" s="427" t="s">
        <v>104</v>
      </c>
      <c r="X31" s="225"/>
      <c r="Y31" s="511"/>
      <c r="Z31" s="226"/>
      <c r="AA31" s="226"/>
    </row>
    <row r="32" spans="1:27" x14ac:dyDescent="0.2">
      <c r="A32" s="217"/>
      <c r="B32" s="429"/>
      <c r="C32" s="368" t="s">
        <v>197</v>
      </c>
      <c r="D32" s="220"/>
      <c r="E32" s="220"/>
      <c r="F32" s="228" t="str">
        <f t="shared" ref="F32:F38" si="2">IF(B32="","",F31+1)</f>
        <v/>
      </c>
      <c r="G32" s="220"/>
      <c r="H32" s="219"/>
      <c r="I32" s="221"/>
      <c r="J32" s="225"/>
      <c r="K32" s="221"/>
      <c r="L32" s="521"/>
      <c r="M32" s="342"/>
      <c r="N32" s="342"/>
      <c r="O32" s="338"/>
      <c r="P32" s="336">
        <f>IF((I35+K35)&gt;5000,"G",IF((I35+K35)&gt;1000,"F", IF((I35+K35)&gt;300,"E", IF((I35+K35)&gt;100,"D", IF((I35+K35)&gt;10,"C", IF((I35+K35)&gt;0.3,"B", IF((I35+K35)&gt;0,"A",)))))))</f>
        <v>0</v>
      </c>
      <c r="Q32" s="223"/>
      <c r="R32" s="340"/>
      <c r="S32" s="340"/>
      <c r="T32" s="224"/>
      <c r="U32" s="340"/>
      <c r="V32" s="509"/>
      <c r="W32" s="427" t="s">
        <v>104</v>
      </c>
      <c r="X32" s="340"/>
      <c r="Y32" s="509"/>
      <c r="Z32" s="226"/>
      <c r="AA32" s="226"/>
    </row>
    <row r="33" spans="1:27" x14ac:dyDescent="0.2">
      <c r="A33" s="217"/>
      <c r="B33" s="231"/>
      <c r="C33" s="368" t="s">
        <v>197</v>
      </c>
      <c r="D33" s="219"/>
      <c r="E33" s="219"/>
      <c r="F33" s="228" t="str">
        <f t="shared" si="2"/>
        <v/>
      </c>
      <c r="G33" s="220"/>
      <c r="H33" s="219"/>
      <c r="I33" s="221"/>
      <c r="J33" s="225"/>
      <c r="K33" s="221"/>
      <c r="L33" s="521"/>
      <c r="M33" s="342"/>
      <c r="N33" s="342"/>
      <c r="O33" s="338"/>
      <c r="P33" s="336">
        <f t="shared" ref="P33:P38" si="3">IF((I33+K33)&gt;5000,"G",IF((I33+K33)&gt;1000,"F", IF((I33+K33)&gt;300,"E", IF((I33+K33)&gt;100,"D", IF((I33+K33)&gt;10,"C", IF((I33+K33)&gt;0.3,"B", IF((I33+K33)&gt;0,"A",)))))))</f>
        <v>0</v>
      </c>
      <c r="Q33" s="223"/>
      <c r="R33" s="224"/>
      <c r="S33" s="224"/>
      <c r="T33" s="224"/>
      <c r="U33" s="224"/>
      <c r="V33" s="510"/>
      <c r="W33" s="427" t="s">
        <v>104</v>
      </c>
      <c r="X33" s="225"/>
      <c r="Y33" s="511"/>
      <c r="Z33" s="226"/>
      <c r="AA33" s="226"/>
    </row>
    <row r="34" spans="1:27" x14ac:dyDescent="0.2">
      <c r="A34" s="217"/>
      <c r="B34" s="227"/>
      <c r="C34" s="368" t="s">
        <v>197</v>
      </c>
      <c r="D34" s="219"/>
      <c r="E34" s="219"/>
      <c r="F34" s="228" t="str">
        <f t="shared" si="2"/>
        <v/>
      </c>
      <c r="G34" s="220"/>
      <c r="H34" s="219"/>
      <c r="I34" s="221"/>
      <c r="J34" s="225"/>
      <c r="K34" s="221"/>
      <c r="L34" s="519"/>
      <c r="M34" s="341"/>
      <c r="N34" s="341"/>
      <c r="O34" s="338"/>
      <c r="P34" s="336">
        <f t="shared" si="3"/>
        <v>0</v>
      </c>
      <c r="Q34" s="223"/>
      <c r="R34" s="224"/>
      <c r="S34" s="224"/>
      <c r="T34" s="224"/>
      <c r="U34" s="224"/>
      <c r="V34" s="510"/>
      <c r="W34" s="427" t="s">
        <v>104</v>
      </c>
      <c r="X34" s="225"/>
      <c r="Y34" s="511"/>
      <c r="Z34" s="226"/>
      <c r="AA34" s="226"/>
    </row>
    <row r="35" spans="1:27" x14ac:dyDescent="0.2">
      <c r="A35" s="217"/>
      <c r="B35" s="218"/>
      <c r="C35" s="368" t="s">
        <v>197</v>
      </c>
      <c r="D35" s="219"/>
      <c r="E35" s="219"/>
      <c r="F35" s="228" t="str">
        <f t="shared" si="2"/>
        <v/>
      </c>
      <c r="G35" s="220"/>
      <c r="H35" s="219"/>
      <c r="I35" s="221"/>
      <c r="J35" s="225"/>
      <c r="K35" s="221"/>
      <c r="L35" s="521"/>
      <c r="M35" s="342"/>
      <c r="N35" s="342"/>
      <c r="O35" s="338"/>
      <c r="P35" s="336">
        <f t="shared" si="3"/>
        <v>0</v>
      </c>
      <c r="Q35" s="223"/>
      <c r="R35" s="224"/>
      <c r="S35" s="224"/>
      <c r="T35" s="224"/>
      <c r="U35" s="224"/>
      <c r="V35" s="510"/>
      <c r="W35" s="427" t="s">
        <v>104</v>
      </c>
      <c r="X35" s="225"/>
      <c r="Y35" s="511"/>
      <c r="Z35" s="226"/>
      <c r="AA35" s="226"/>
    </row>
    <row r="36" spans="1:27" x14ac:dyDescent="0.2">
      <c r="A36" s="217"/>
      <c r="B36" s="218"/>
      <c r="C36" s="368" t="s">
        <v>197</v>
      </c>
      <c r="D36" s="219"/>
      <c r="E36" s="219"/>
      <c r="F36" s="228" t="str">
        <f t="shared" si="2"/>
        <v/>
      </c>
      <c r="G36" s="220"/>
      <c r="H36" s="219"/>
      <c r="I36" s="221"/>
      <c r="J36" s="225"/>
      <c r="K36" s="221"/>
      <c r="L36" s="521"/>
      <c r="M36" s="342"/>
      <c r="N36" s="342"/>
      <c r="O36" s="338"/>
      <c r="P36" s="336">
        <f t="shared" si="3"/>
        <v>0</v>
      </c>
      <c r="Q36" s="223"/>
      <c r="R36" s="224"/>
      <c r="S36" s="224"/>
      <c r="T36" s="224"/>
      <c r="U36" s="224"/>
      <c r="V36" s="510"/>
      <c r="W36" s="427" t="s">
        <v>104</v>
      </c>
      <c r="X36" s="225"/>
      <c r="Y36" s="511"/>
      <c r="Z36" s="226"/>
      <c r="AA36" s="226"/>
    </row>
    <row r="37" spans="1:27" x14ac:dyDescent="0.2">
      <c r="A37" s="217"/>
      <c r="B37" s="218"/>
      <c r="C37" s="368" t="s">
        <v>197</v>
      </c>
      <c r="D37" s="219"/>
      <c r="E37" s="219"/>
      <c r="F37" s="228" t="str">
        <f t="shared" si="2"/>
        <v/>
      </c>
      <c r="G37" s="220"/>
      <c r="H37" s="219"/>
      <c r="I37" s="221"/>
      <c r="J37" s="225"/>
      <c r="K37" s="221"/>
      <c r="L37" s="521"/>
      <c r="M37" s="342"/>
      <c r="N37" s="342"/>
      <c r="O37" s="338"/>
      <c r="P37" s="336">
        <f t="shared" si="3"/>
        <v>0</v>
      </c>
      <c r="Q37" s="223"/>
      <c r="R37" s="224"/>
      <c r="S37" s="224"/>
      <c r="T37" s="224"/>
      <c r="U37" s="224"/>
      <c r="V37" s="510"/>
      <c r="W37" s="427" t="s">
        <v>104</v>
      </c>
      <c r="X37" s="225"/>
      <c r="Y37" s="511"/>
      <c r="Z37" s="226"/>
      <c r="AA37" s="226"/>
    </row>
    <row r="38" spans="1:27" x14ac:dyDescent="0.2">
      <c r="A38" s="217"/>
      <c r="B38" s="218"/>
      <c r="C38" s="368" t="s">
        <v>197</v>
      </c>
      <c r="D38" s="219"/>
      <c r="E38" s="219"/>
      <c r="F38" s="228" t="str">
        <f t="shared" si="2"/>
        <v/>
      </c>
      <c r="G38" s="220"/>
      <c r="H38" s="219"/>
      <c r="I38" s="221"/>
      <c r="J38" s="225"/>
      <c r="K38" s="221"/>
      <c r="L38" s="521"/>
      <c r="M38" s="342"/>
      <c r="N38" s="342"/>
      <c r="O38" s="338"/>
      <c r="P38" s="336">
        <f t="shared" si="3"/>
        <v>0</v>
      </c>
      <c r="Q38" s="223"/>
      <c r="R38" s="224"/>
      <c r="S38" s="224"/>
      <c r="T38" s="224"/>
      <c r="U38" s="224"/>
      <c r="V38" s="510"/>
      <c r="W38" s="427" t="s">
        <v>104</v>
      </c>
      <c r="X38" s="225"/>
      <c r="Y38" s="511"/>
      <c r="Z38" s="226"/>
      <c r="AA38" s="226"/>
    </row>
    <row r="39" spans="1:27" ht="12.75" customHeight="1" x14ac:dyDescent="0.2">
      <c r="A39" s="883" t="s">
        <v>66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899"/>
      <c r="N39" s="899"/>
      <c r="O39" s="899"/>
      <c r="P39" s="899"/>
      <c r="Q39" s="899"/>
      <c r="R39" s="899"/>
      <c r="S39" s="899"/>
      <c r="T39" s="899"/>
      <c r="U39" s="899"/>
      <c r="V39" s="899"/>
      <c r="W39" s="899"/>
      <c r="X39" s="899"/>
      <c r="Y39" s="899"/>
      <c r="Z39" s="899"/>
      <c r="AA39" s="900"/>
    </row>
    <row r="40" spans="1:27" x14ac:dyDescent="0.2">
      <c r="A40" s="892"/>
      <c r="B40" s="901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901"/>
      <c r="Y40" s="901"/>
      <c r="Z40" s="901"/>
      <c r="AA40" s="902"/>
    </row>
    <row r="41" spans="1:27" x14ac:dyDescent="0.2">
      <c r="A41" s="903"/>
      <c r="B41" s="904"/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5"/>
    </row>
    <row r="42" spans="1:27" x14ac:dyDescent="0.2">
      <c r="A42" s="217">
        <v>44702</v>
      </c>
      <c r="B42" s="218" t="s">
        <v>438</v>
      </c>
      <c r="C42" s="280" t="s">
        <v>351</v>
      </c>
      <c r="D42" s="219" t="s">
        <v>439</v>
      </c>
      <c r="E42" s="219"/>
      <c r="F42" s="228">
        <v>1</v>
      </c>
      <c r="G42" s="220" t="s">
        <v>53</v>
      </c>
      <c r="H42" s="219">
        <v>1</v>
      </c>
      <c r="I42" s="219">
        <v>0.1</v>
      </c>
      <c r="J42" s="221"/>
      <c r="K42" s="221"/>
      <c r="L42" s="521" t="s">
        <v>440</v>
      </c>
      <c r="M42" s="624">
        <v>44703</v>
      </c>
      <c r="N42" s="624">
        <v>44703</v>
      </c>
      <c r="O42" s="338">
        <v>44703</v>
      </c>
      <c r="P42" s="336" t="str">
        <f t="shared" ref="P42:P51" si="4">IF((I42+K42)&gt;5000,"G",IF((I42+K42)&gt;1000,"F", IF((I42+K42)&gt;300,"E", IF((I42+K42)&gt;100,"D", IF((I42+K42)&gt;10,"C", IF((I42+K42)&gt;0.3,"B", IF((I42+K42)&gt;0,"A",)))))))</f>
        <v>A</v>
      </c>
      <c r="Q42" s="223" t="s">
        <v>441</v>
      </c>
      <c r="R42" s="340">
        <v>41</v>
      </c>
      <c r="S42" s="340">
        <v>116</v>
      </c>
      <c r="T42" s="224">
        <v>33</v>
      </c>
      <c r="U42" s="340">
        <v>43</v>
      </c>
      <c r="V42" s="509">
        <v>28.4</v>
      </c>
      <c r="W42" s="427" t="s">
        <v>104</v>
      </c>
      <c r="X42" s="340">
        <v>110</v>
      </c>
      <c r="Y42" s="509">
        <v>46.7</v>
      </c>
      <c r="Z42" s="226"/>
      <c r="AA42" s="226"/>
    </row>
    <row r="43" spans="1:27" x14ac:dyDescent="0.2">
      <c r="A43" s="217"/>
      <c r="B43" s="218"/>
      <c r="C43" s="366" t="s">
        <v>352</v>
      </c>
      <c r="D43" s="219"/>
      <c r="E43" s="219"/>
      <c r="F43" s="228"/>
      <c r="G43" s="220"/>
      <c r="H43" s="219"/>
      <c r="I43" s="219"/>
      <c r="J43" s="221"/>
      <c r="K43" s="221"/>
      <c r="L43" s="521"/>
      <c r="M43" s="339"/>
      <c r="N43" s="339"/>
      <c r="O43" s="339"/>
      <c r="P43" s="336"/>
      <c r="Q43" s="223"/>
      <c r="R43" s="340"/>
      <c r="S43" s="340"/>
      <c r="T43" s="224"/>
      <c r="U43" s="224"/>
      <c r="V43" s="510"/>
      <c r="W43" s="427" t="s">
        <v>104</v>
      </c>
      <c r="X43" s="225"/>
      <c r="Y43" s="511"/>
      <c r="Z43" s="226"/>
      <c r="AA43" s="226"/>
    </row>
    <row r="44" spans="1:27" x14ac:dyDescent="0.2">
      <c r="A44" s="217"/>
      <c r="B44" s="218"/>
      <c r="C44" s="366" t="s">
        <v>353</v>
      </c>
      <c r="D44" s="219"/>
      <c r="E44" s="219"/>
      <c r="F44" s="228"/>
      <c r="G44" s="220"/>
      <c r="H44" s="219"/>
      <c r="I44" s="219"/>
      <c r="J44" s="221"/>
      <c r="K44" s="221"/>
      <c r="L44" s="521"/>
      <c r="M44" s="339"/>
      <c r="N44" s="339"/>
      <c r="O44" s="338"/>
      <c r="P44" s="336">
        <f t="shared" si="4"/>
        <v>0</v>
      </c>
      <c r="Q44" s="223"/>
      <c r="R44" s="340"/>
      <c r="S44" s="340"/>
      <c r="T44" s="224"/>
      <c r="U44" s="340"/>
      <c r="V44" s="509"/>
      <c r="W44" s="427" t="s">
        <v>104</v>
      </c>
      <c r="X44" s="225"/>
      <c r="Y44" s="511"/>
      <c r="Z44" s="226"/>
      <c r="AA44" s="226"/>
    </row>
    <row r="45" spans="1:27" x14ac:dyDescent="0.2">
      <c r="A45" s="217"/>
      <c r="B45" s="391"/>
      <c r="C45" s="366" t="s">
        <v>354</v>
      </c>
      <c r="D45" s="220"/>
      <c r="E45" s="322"/>
      <c r="F45" s="228"/>
      <c r="G45" s="322"/>
      <c r="H45" s="219"/>
      <c r="I45" s="219"/>
      <c r="J45" s="221"/>
      <c r="K45" s="221"/>
      <c r="L45" s="392"/>
      <c r="M45" s="337"/>
      <c r="N45" s="337"/>
      <c r="O45" s="338"/>
      <c r="P45" s="336">
        <f t="shared" si="4"/>
        <v>0</v>
      </c>
      <c r="Q45" s="223"/>
      <c r="R45" s="340"/>
      <c r="S45" s="340"/>
      <c r="T45" s="224"/>
      <c r="U45" s="224"/>
      <c r="V45" s="510"/>
      <c r="W45" s="427" t="s">
        <v>104</v>
      </c>
      <c r="X45" s="224"/>
      <c r="Y45" s="510"/>
      <c r="Z45" s="226"/>
      <c r="AA45" s="226"/>
    </row>
    <row r="46" spans="1:27" x14ac:dyDescent="0.2">
      <c r="A46" s="217"/>
      <c r="B46" s="218"/>
      <c r="C46" s="366" t="s">
        <v>355</v>
      </c>
      <c r="D46" s="219"/>
      <c r="E46" s="219"/>
      <c r="F46" s="228"/>
      <c r="G46" s="322"/>
      <c r="H46" s="219"/>
      <c r="I46" s="219"/>
      <c r="J46" s="221"/>
      <c r="K46" s="221"/>
      <c r="L46" s="521"/>
      <c r="M46" s="339"/>
      <c r="N46" s="339"/>
      <c r="O46" s="338"/>
      <c r="P46" s="336">
        <f t="shared" si="4"/>
        <v>0</v>
      </c>
      <c r="Q46" s="223"/>
      <c r="R46" s="224"/>
      <c r="S46" s="224"/>
      <c r="T46" s="224"/>
      <c r="U46" s="224"/>
      <c r="V46" s="510"/>
      <c r="W46" s="427" t="s">
        <v>104</v>
      </c>
      <c r="X46" s="225"/>
      <c r="Y46" s="511"/>
      <c r="Z46" s="226"/>
      <c r="AA46" s="226"/>
    </row>
    <row r="47" spans="1:27" x14ac:dyDescent="0.2">
      <c r="A47" s="217"/>
      <c r="B47" s="218"/>
      <c r="C47" s="366" t="s">
        <v>356</v>
      </c>
      <c r="D47" s="219"/>
      <c r="E47" s="219"/>
      <c r="F47" s="228"/>
      <c r="G47" s="220"/>
      <c r="H47" s="219"/>
      <c r="I47" s="219"/>
      <c r="J47" s="221"/>
      <c r="K47" s="221"/>
      <c r="L47" s="521"/>
      <c r="M47" s="339"/>
      <c r="N47" s="339"/>
      <c r="O47" s="338"/>
      <c r="P47" s="336">
        <f t="shared" si="4"/>
        <v>0</v>
      </c>
      <c r="Q47" s="223"/>
      <c r="R47" s="340"/>
      <c r="S47" s="340"/>
      <c r="T47" s="224"/>
      <c r="U47" s="340"/>
      <c r="V47" s="509"/>
      <c r="W47" s="427" t="s">
        <v>104</v>
      </c>
      <c r="X47" s="225"/>
      <c r="Y47" s="511"/>
      <c r="Z47" s="226"/>
      <c r="AA47" s="226"/>
    </row>
    <row r="48" spans="1:27" x14ac:dyDescent="0.2">
      <c r="A48" s="230"/>
      <c r="B48" s="391"/>
      <c r="C48" s="366" t="s">
        <v>357</v>
      </c>
      <c r="D48" s="322"/>
      <c r="E48" s="220"/>
      <c r="F48" s="228"/>
      <c r="G48" s="220"/>
      <c r="H48" s="220"/>
      <c r="I48" s="220"/>
      <c r="J48" s="229"/>
      <c r="K48" s="229"/>
      <c r="L48" s="521"/>
      <c r="M48" s="339"/>
      <c r="N48" s="339"/>
      <c r="O48" s="338"/>
      <c r="P48" s="336">
        <f t="shared" si="4"/>
        <v>0</v>
      </c>
      <c r="Q48" s="223"/>
      <c r="R48" s="340"/>
      <c r="S48" s="340"/>
      <c r="T48" s="224"/>
      <c r="U48" s="340"/>
      <c r="V48" s="509"/>
      <c r="W48" s="427" t="s">
        <v>104</v>
      </c>
      <c r="X48" s="225"/>
      <c r="Y48" s="511"/>
      <c r="Z48" s="226"/>
      <c r="AA48" s="226"/>
    </row>
    <row r="49" spans="1:70" x14ac:dyDescent="0.2">
      <c r="A49" s="217"/>
      <c r="B49" s="218"/>
      <c r="C49" s="366" t="s">
        <v>358</v>
      </c>
      <c r="D49" s="219"/>
      <c r="E49" s="219"/>
      <c r="F49" s="228"/>
      <c r="G49" s="220"/>
      <c r="H49" s="219"/>
      <c r="I49" s="219"/>
      <c r="J49" s="221"/>
      <c r="K49" s="221"/>
      <c r="L49" s="521"/>
      <c r="M49" s="339"/>
      <c r="N49" s="339"/>
      <c r="O49" s="338"/>
      <c r="P49" s="336">
        <f t="shared" si="4"/>
        <v>0</v>
      </c>
      <c r="Q49" s="223"/>
      <c r="R49" s="225"/>
      <c r="S49" s="224"/>
      <c r="T49" s="225"/>
      <c r="U49" s="225"/>
      <c r="V49" s="511"/>
      <c r="W49" s="427" t="s">
        <v>104</v>
      </c>
      <c r="X49" s="225"/>
      <c r="Y49" s="511"/>
      <c r="Z49" s="226"/>
      <c r="AA49" s="226"/>
    </row>
    <row r="50" spans="1:70" x14ac:dyDescent="0.2">
      <c r="A50" s="217"/>
      <c r="B50" s="233"/>
      <c r="C50" s="366" t="s">
        <v>359</v>
      </c>
      <c r="D50" s="219"/>
      <c r="E50" s="219"/>
      <c r="F50" s="228" t="str">
        <f t="shared" si="1"/>
        <v/>
      </c>
      <c r="G50" s="220"/>
      <c r="H50" s="219"/>
      <c r="I50" s="219"/>
      <c r="J50" s="221"/>
      <c r="K50" s="221"/>
      <c r="L50" s="521"/>
      <c r="M50" s="339"/>
      <c r="N50" s="339"/>
      <c r="O50" s="338"/>
      <c r="P50" s="336">
        <f t="shared" si="4"/>
        <v>0</v>
      </c>
      <c r="Q50" s="223"/>
      <c r="R50" s="224"/>
      <c r="S50" s="224"/>
      <c r="T50" s="224"/>
      <c r="U50" s="224"/>
      <c r="V50" s="510"/>
      <c r="W50" s="427" t="s">
        <v>104</v>
      </c>
      <c r="X50" s="225"/>
      <c r="Y50" s="511"/>
      <c r="Z50" s="226"/>
      <c r="AA50" s="226"/>
    </row>
    <row r="51" spans="1:70" x14ac:dyDescent="0.2">
      <c r="A51" s="217"/>
      <c r="B51" s="233"/>
      <c r="C51" s="366" t="s">
        <v>360</v>
      </c>
      <c r="D51" s="219"/>
      <c r="E51" s="219"/>
      <c r="F51" s="228" t="str">
        <f t="shared" si="1"/>
        <v/>
      </c>
      <c r="G51" s="220"/>
      <c r="H51" s="219"/>
      <c r="I51" s="219"/>
      <c r="J51" s="221"/>
      <c r="K51" s="221"/>
      <c r="L51" s="222"/>
      <c r="M51" s="337"/>
      <c r="N51" s="337"/>
      <c r="O51" s="338"/>
      <c r="P51" s="336">
        <f t="shared" si="4"/>
        <v>0</v>
      </c>
      <c r="Q51" s="223"/>
      <c r="R51" s="224"/>
      <c r="S51" s="224"/>
      <c r="T51" s="224"/>
      <c r="U51" s="224"/>
      <c r="V51" s="510"/>
      <c r="W51" s="427" t="s">
        <v>104</v>
      </c>
      <c r="X51" s="225"/>
      <c r="Y51" s="511"/>
      <c r="Z51" s="226"/>
      <c r="AA51" s="226"/>
    </row>
    <row r="52" spans="1:70" s="79" customFormat="1" x14ac:dyDescent="0.2">
      <c r="A52" s="180"/>
      <c r="B52" s="281"/>
      <c r="C52" s="186"/>
      <c r="D52" s="176"/>
      <c r="E52" s="176"/>
      <c r="F52" s="282" t="str">
        <f t="shared" si="1"/>
        <v/>
      </c>
      <c r="G52" s="175"/>
      <c r="H52" s="176"/>
      <c r="I52" s="176"/>
      <c r="J52" s="283"/>
      <c r="K52" s="283"/>
      <c r="L52" s="522"/>
      <c r="M52" s="284"/>
      <c r="N52" s="284"/>
      <c r="O52" s="285"/>
      <c r="P52" s="286"/>
      <c r="Q52" s="287"/>
      <c r="R52" s="182"/>
      <c r="S52" s="183"/>
      <c r="T52" s="182"/>
      <c r="U52" s="182"/>
      <c r="V52" s="512"/>
      <c r="W52" s="179"/>
      <c r="X52" s="182"/>
      <c r="Y52" s="512"/>
      <c r="Z52" s="285"/>
      <c r="AA52" s="285"/>
    </row>
    <row r="53" spans="1:70" s="79" customFormat="1" x14ac:dyDescent="0.2">
      <c r="A53" s="180"/>
      <c r="B53" s="281"/>
      <c r="C53" s="186"/>
      <c r="D53" s="176"/>
      <c r="E53" s="176"/>
      <c r="F53" s="282" t="str">
        <f t="shared" si="1"/>
        <v/>
      </c>
      <c r="G53" s="175"/>
      <c r="H53" s="176"/>
      <c r="I53" s="176"/>
      <c r="J53" s="283"/>
      <c r="K53" s="283"/>
      <c r="L53" s="522"/>
      <c r="M53" s="284"/>
      <c r="N53" s="284"/>
      <c r="O53" s="285"/>
      <c r="P53" s="173"/>
      <c r="Q53" s="287"/>
      <c r="R53" s="182"/>
      <c r="S53" s="183"/>
      <c r="T53" s="182"/>
      <c r="U53" s="182"/>
      <c r="V53" s="512"/>
      <c r="W53" s="179"/>
      <c r="X53" s="182"/>
      <c r="Y53" s="512"/>
      <c r="Z53" s="285"/>
      <c r="AA53" s="285"/>
    </row>
    <row r="54" spans="1:70" s="79" customFormat="1" x14ac:dyDescent="0.2">
      <c r="A54" s="180"/>
      <c r="B54" s="281"/>
      <c r="C54" s="186"/>
      <c r="D54" s="176"/>
      <c r="E54" s="176"/>
      <c r="F54" s="282" t="str">
        <f t="shared" si="1"/>
        <v/>
      </c>
      <c r="G54" s="175"/>
      <c r="H54" s="176"/>
      <c r="I54" s="176"/>
      <c r="J54" s="283"/>
      <c r="K54" s="283"/>
      <c r="L54" s="522"/>
      <c r="M54" s="284"/>
      <c r="N54" s="284"/>
      <c r="O54" s="285"/>
      <c r="P54" s="173"/>
      <c r="Q54" s="287"/>
      <c r="R54" s="182"/>
      <c r="S54" s="183"/>
      <c r="T54" s="182"/>
      <c r="U54" s="182"/>
      <c r="V54" s="512"/>
      <c r="W54" s="179"/>
      <c r="X54" s="182"/>
      <c r="Y54" s="512"/>
      <c r="Z54" s="285"/>
      <c r="AA54" s="28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</row>
    <row r="55" spans="1:70" s="79" customFormat="1" x14ac:dyDescent="0.2">
      <c r="A55" s="173"/>
      <c r="B55" s="174"/>
      <c r="C55" s="184"/>
      <c r="D55" s="175"/>
      <c r="E55" s="175"/>
      <c r="F55" s="282" t="str">
        <f t="shared" si="1"/>
        <v/>
      </c>
      <c r="G55" s="175"/>
      <c r="H55" s="175"/>
      <c r="I55" s="175"/>
      <c r="J55" s="288"/>
      <c r="K55" s="288"/>
      <c r="L55" s="523"/>
      <c r="M55" s="289"/>
      <c r="N55" s="289"/>
      <c r="O55" s="285"/>
      <c r="P55" s="173"/>
      <c r="Q55" s="287"/>
      <c r="R55" s="183"/>
      <c r="S55" s="183"/>
      <c r="T55" s="183"/>
      <c r="U55" s="183"/>
      <c r="V55" s="513"/>
      <c r="W55" s="179"/>
      <c r="X55" s="182"/>
      <c r="Y55" s="512"/>
      <c r="Z55" s="285"/>
      <c r="AA55" s="285"/>
    </row>
    <row r="56" spans="1:70" s="79" customFormat="1" x14ac:dyDescent="0.2">
      <c r="A56" s="180"/>
      <c r="B56" s="281"/>
      <c r="C56" s="186"/>
      <c r="D56" s="176"/>
      <c r="E56" s="176"/>
      <c r="F56" s="282" t="str">
        <f t="shared" si="1"/>
        <v/>
      </c>
      <c r="G56" s="175"/>
      <c r="H56" s="176"/>
      <c r="I56" s="176"/>
      <c r="J56" s="283"/>
      <c r="K56" s="283"/>
      <c r="L56" s="522"/>
      <c r="M56" s="284"/>
      <c r="N56" s="284"/>
      <c r="O56" s="290"/>
      <c r="P56" s="173"/>
      <c r="Q56" s="287"/>
      <c r="R56" s="182"/>
      <c r="S56" s="183"/>
      <c r="T56" s="182"/>
      <c r="U56" s="182"/>
      <c r="V56" s="512"/>
      <c r="W56" s="179"/>
      <c r="X56" s="182"/>
      <c r="Y56" s="512"/>
      <c r="Z56" s="285"/>
      <c r="AA56" s="285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</row>
    <row r="57" spans="1:70" s="79" customFormat="1" x14ac:dyDescent="0.2">
      <c r="A57" s="180"/>
      <c r="B57" s="291"/>
      <c r="C57" s="185"/>
      <c r="D57" s="187"/>
      <c r="E57" s="187"/>
      <c r="F57" s="282" t="str">
        <f t="shared" si="1"/>
        <v/>
      </c>
      <c r="G57" s="175"/>
      <c r="H57" s="291"/>
      <c r="I57" s="291"/>
      <c r="J57" s="283"/>
      <c r="K57" s="283"/>
      <c r="L57" s="187"/>
      <c r="M57" s="291"/>
      <c r="N57" s="291"/>
      <c r="O57" s="285"/>
      <c r="P57" s="173"/>
      <c r="Q57" s="287"/>
      <c r="R57" s="182"/>
      <c r="S57" s="183"/>
      <c r="T57" s="182"/>
      <c r="U57" s="182"/>
      <c r="V57" s="512"/>
      <c r="W57" s="179"/>
      <c r="X57" s="182"/>
      <c r="Y57" s="512"/>
      <c r="Z57" s="285"/>
      <c r="AA57" s="285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</row>
    <row r="58" spans="1:70" s="79" customFormat="1" x14ac:dyDescent="0.2">
      <c r="A58" s="180"/>
      <c r="B58" s="291"/>
      <c r="C58" s="185"/>
      <c r="D58" s="291"/>
      <c r="E58" s="291"/>
      <c r="F58" s="282" t="str">
        <f t="shared" si="1"/>
        <v/>
      </c>
      <c r="G58" s="175"/>
      <c r="H58" s="291"/>
      <c r="I58" s="291"/>
      <c r="J58" s="283"/>
      <c r="K58" s="283"/>
      <c r="L58" s="187"/>
      <c r="M58" s="291"/>
      <c r="N58" s="291"/>
      <c r="O58" s="292"/>
      <c r="P58" s="173"/>
      <c r="Q58" s="287"/>
      <c r="R58" s="182"/>
      <c r="S58" s="183"/>
      <c r="T58" s="182"/>
      <c r="U58" s="182"/>
      <c r="V58" s="512"/>
      <c r="W58" s="179"/>
      <c r="X58" s="183"/>
      <c r="Y58" s="513"/>
      <c r="Z58" s="292"/>
      <c r="AA58" s="292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</row>
    <row r="59" spans="1:70" s="79" customFormat="1" x14ac:dyDescent="0.2">
      <c r="A59" s="180"/>
      <c r="B59" s="188"/>
      <c r="C59" s="181"/>
      <c r="D59" s="176"/>
      <c r="E59" s="176"/>
      <c r="F59" s="282" t="str">
        <f t="shared" si="1"/>
        <v/>
      </c>
      <c r="G59" s="175"/>
      <c r="H59" s="176"/>
      <c r="I59" s="176"/>
      <c r="J59" s="283"/>
      <c r="K59" s="283"/>
      <c r="L59" s="524"/>
      <c r="M59" s="293"/>
      <c r="N59" s="293"/>
      <c r="O59" s="285"/>
      <c r="P59" s="173"/>
      <c r="Q59" s="287"/>
      <c r="R59" s="182"/>
      <c r="S59" s="183"/>
      <c r="T59" s="182"/>
      <c r="U59" s="182"/>
      <c r="V59" s="512"/>
      <c r="W59" s="179"/>
      <c r="X59" s="182"/>
      <c r="Y59" s="512"/>
      <c r="Z59" s="285"/>
      <c r="AA59" s="285"/>
    </row>
    <row r="60" spans="1:70" s="79" customFormat="1" x14ac:dyDescent="0.2">
      <c r="A60" s="180"/>
      <c r="B60" s="188"/>
      <c r="C60" s="181"/>
      <c r="D60" s="176"/>
      <c r="E60" s="176"/>
      <c r="F60" s="282" t="str">
        <f t="shared" si="1"/>
        <v/>
      </c>
      <c r="G60" s="175"/>
      <c r="H60" s="176"/>
      <c r="I60" s="176"/>
      <c r="J60" s="283"/>
      <c r="K60" s="283"/>
      <c r="L60" s="524"/>
      <c r="M60" s="293"/>
      <c r="N60" s="293"/>
      <c r="O60" s="292"/>
      <c r="P60" s="173"/>
      <c r="Q60" s="287"/>
      <c r="R60" s="182"/>
      <c r="S60" s="183"/>
      <c r="T60" s="182"/>
      <c r="U60" s="182"/>
      <c r="V60" s="512"/>
      <c r="W60" s="179"/>
      <c r="X60" s="183"/>
      <c r="Y60" s="513"/>
      <c r="Z60" s="292"/>
      <c r="AA60" s="292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</row>
    <row r="61" spans="1:70" s="79" customFormat="1" x14ac:dyDescent="0.2">
      <c r="A61" s="180"/>
      <c r="B61" s="188"/>
      <c r="C61" s="181"/>
      <c r="D61" s="176"/>
      <c r="E61" s="176"/>
      <c r="F61" s="282" t="str">
        <f t="shared" si="1"/>
        <v/>
      </c>
      <c r="G61" s="175"/>
      <c r="H61" s="176"/>
      <c r="I61" s="176"/>
      <c r="J61" s="283"/>
      <c r="K61" s="283"/>
      <c r="L61" s="524"/>
      <c r="M61" s="293"/>
      <c r="N61" s="293"/>
      <c r="O61" s="285"/>
      <c r="P61" s="173"/>
      <c r="Q61" s="287"/>
      <c r="R61" s="182"/>
      <c r="S61" s="183"/>
      <c r="T61" s="182"/>
      <c r="U61" s="182"/>
      <c r="V61" s="512"/>
      <c r="W61" s="179"/>
      <c r="X61" s="182"/>
      <c r="Y61" s="512"/>
      <c r="Z61" s="285"/>
      <c r="AA61" s="285"/>
    </row>
    <row r="62" spans="1:70" s="79" customFormat="1" x14ac:dyDescent="0.2">
      <c r="A62" s="180"/>
      <c r="B62" s="188"/>
      <c r="C62" s="181"/>
      <c r="D62" s="176"/>
      <c r="E62" s="176"/>
      <c r="F62" s="282" t="str">
        <f t="shared" si="1"/>
        <v/>
      </c>
      <c r="G62" s="175"/>
      <c r="H62" s="176"/>
      <c r="I62" s="176"/>
      <c r="J62" s="283"/>
      <c r="K62" s="283"/>
      <c r="L62" s="524"/>
      <c r="M62" s="293"/>
      <c r="N62" s="293"/>
      <c r="O62" s="292"/>
      <c r="P62" s="173"/>
      <c r="Q62" s="287"/>
      <c r="R62" s="182"/>
      <c r="S62" s="183"/>
      <c r="T62" s="182"/>
      <c r="U62" s="182"/>
      <c r="V62" s="512"/>
      <c r="W62" s="179"/>
      <c r="X62" s="183"/>
      <c r="Y62" s="513"/>
      <c r="Z62" s="292"/>
      <c r="AA62" s="292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</row>
    <row r="63" spans="1:70" s="79" customFormat="1" x14ac:dyDescent="0.2">
      <c r="A63" s="180"/>
      <c r="B63" s="294"/>
      <c r="C63" s="295"/>
      <c r="D63" s="176"/>
      <c r="E63" s="176"/>
      <c r="F63" s="282" t="str">
        <f t="shared" si="1"/>
        <v/>
      </c>
      <c r="G63" s="175"/>
      <c r="H63" s="176"/>
      <c r="I63" s="176"/>
      <c r="J63" s="283"/>
      <c r="K63" s="283"/>
      <c r="L63" s="524"/>
      <c r="M63" s="293"/>
      <c r="N63" s="293"/>
      <c r="O63" s="292"/>
      <c r="P63" s="173"/>
      <c r="Q63" s="287"/>
      <c r="R63" s="182"/>
      <c r="S63" s="183"/>
      <c r="T63" s="182"/>
      <c r="U63" s="182"/>
      <c r="V63" s="512"/>
      <c r="W63" s="179"/>
      <c r="X63" s="183"/>
      <c r="Y63" s="513"/>
      <c r="Z63" s="292"/>
      <c r="AA63" s="292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</row>
    <row r="64" spans="1:70" s="79" customFormat="1" x14ac:dyDescent="0.2">
      <c r="A64" s="180"/>
      <c r="B64" s="188"/>
      <c r="C64" s="181"/>
      <c r="D64" s="176"/>
      <c r="E64" s="176"/>
      <c r="F64" s="282" t="str">
        <f t="shared" si="1"/>
        <v/>
      </c>
      <c r="G64" s="175"/>
      <c r="H64" s="176"/>
      <c r="I64" s="176"/>
      <c r="J64" s="283"/>
      <c r="K64" s="283"/>
      <c r="L64" s="524"/>
      <c r="M64" s="293"/>
      <c r="N64" s="293"/>
      <c r="O64" s="292"/>
      <c r="P64" s="173"/>
      <c r="Q64" s="287"/>
      <c r="R64" s="182"/>
      <c r="S64" s="183"/>
      <c r="T64" s="182"/>
      <c r="U64" s="182"/>
      <c r="V64" s="512"/>
      <c r="W64" s="179"/>
      <c r="X64" s="183"/>
      <c r="Y64" s="513"/>
      <c r="Z64" s="292"/>
      <c r="AA64" s="292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</row>
    <row r="65" spans="1:70" s="79" customFormat="1" x14ac:dyDescent="0.2">
      <c r="A65" s="180"/>
      <c r="B65" s="188"/>
      <c r="C65" s="181"/>
      <c r="D65" s="176"/>
      <c r="E65" s="176"/>
      <c r="F65" s="282" t="str">
        <f t="shared" si="1"/>
        <v/>
      </c>
      <c r="G65" s="175"/>
      <c r="H65" s="176"/>
      <c r="I65" s="176"/>
      <c r="J65" s="283"/>
      <c r="K65" s="283"/>
      <c r="L65" s="524"/>
      <c r="M65" s="293"/>
      <c r="N65" s="293"/>
      <c r="O65" s="292"/>
      <c r="P65" s="173"/>
      <c r="Q65" s="287"/>
      <c r="R65" s="182"/>
      <c r="S65" s="183"/>
      <c r="T65" s="182"/>
      <c r="U65" s="182"/>
      <c r="V65" s="512"/>
      <c r="W65" s="179"/>
      <c r="X65" s="183"/>
      <c r="Y65" s="513"/>
      <c r="Z65" s="292"/>
      <c r="AA65" s="292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</row>
    <row r="66" spans="1:70" s="79" customFormat="1" x14ac:dyDescent="0.2">
      <c r="A66" s="180"/>
      <c r="B66" s="188"/>
      <c r="C66" s="181"/>
      <c r="D66" s="176"/>
      <c r="E66" s="176"/>
      <c r="F66" s="282" t="str">
        <f t="shared" si="1"/>
        <v/>
      </c>
      <c r="G66" s="175"/>
      <c r="H66" s="176"/>
      <c r="I66" s="176"/>
      <c r="J66" s="283"/>
      <c r="K66" s="283"/>
      <c r="L66" s="524"/>
      <c r="M66" s="293"/>
      <c r="N66" s="293"/>
      <c r="O66" s="292"/>
      <c r="P66" s="173"/>
      <c r="Q66" s="287"/>
      <c r="R66" s="182"/>
      <c r="S66" s="183"/>
      <c r="T66" s="182"/>
      <c r="U66" s="182"/>
      <c r="V66" s="512"/>
      <c r="W66" s="179"/>
      <c r="X66" s="183"/>
      <c r="Y66" s="513"/>
      <c r="Z66" s="292"/>
      <c r="AA66" s="292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</row>
    <row r="67" spans="1:70" s="79" customFormat="1" x14ac:dyDescent="0.2">
      <c r="A67" s="180"/>
      <c r="B67" s="188"/>
      <c r="C67" s="181"/>
      <c r="D67" s="176"/>
      <c r="E67" s="176"/>
      <c r="F67" s="282" t="str">
        <f t="shared" si="1"/>
        <v/>
      </c>
      <c r="G67" s="175"/>
      <c r="H67" s="176"/>
      <c r="I67" s="176"/>
      <c r="J67" s="283"/>
      <c r="K67" s="283"/>
      <c r="L67" s="524"/>
      <c r="M67" s="293"/>
      <c r="N67" s="293"/>
      <c r="O67" s="292"/>
      <c r="P67" s="173"/>
      <c r="Q67" s="287"/>
      <c r="R67" s="182"/>
      <c r="S67" s="183"/>
      <c r="T67" s="182"/>
      <c r="U67" s="182"/>
      <c r="V67" s="512"/>
      <c r="W67" s="179"/>
      <c r="X67" s="183"/>
      <c r="Y67" s="513"/>
      <c r="Z67" s="292"/>
      <c r="AA67" s="292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</row>
    <row r="68" spans="1:70" s="79" customFormat="1" x14ac:dyDescent="0.2">
      <c r="A68" s="180"/>
      <c r="B68" s="188"/>
      <c r="C68" s="181"/>
      <c r="D68" s="176"/>
      <c r="E68" s="176"/>
      <c r="F68" s="282" t="str">
        <f t="shared" si="1"/>
        <v/>
      </c>
      <c r="G68" s="175"/>
      <c r="H68" s="176"/>
      <c r="I68" s="176"/>
      <c r="J68" s="283"/>
      <c r="K68" s="283"/>
      <c r="L68" s="524"/>
      <c r="M68" s="293"/>
      <c r="N68" s="293"/>
      <c r="O68" s="292"/>
      <c r="P68" s="173"/>
      <c r="Q68" s="287"/>
      <c r="R68" s="182"/>
      <c r="S68" s="183"/>
      <c r="T68" s="182"/>
      <c r="U68" s="182"/>
      <c r="V68" s="512"/>
      <c r="W68" s="179"/>
      <c r="X68" s="183"/>
      <c r="Y68" s="513"/>
      <c r="Z68" s="292"/>
      <c r="AA68" s="292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</row>
    <row r="69" spans="1:70" s="79" customFormat="1" x14ac:dyDescent="0.2">
      <c r="A69" s="180"/>
      <c r="B69" s="188"/>
      <c r="C69" s="181"/>
      <c r="D69" s="176"/>
      <c r="E69" s="176"/>
      <c r="F69" s="282" t="str">
        <f t="shared" si="1"/>
        <v/>
      </c>
      <c r="G69" s="175"/>
      <c r="H69" s="176"/>
      <c r="I69" s="176"/>
      <c r="J69" s="283"/>
      <c r="K69" s="283"/>
      <c r="L69" s="524"/>
      <c r="M69" s="293"/>
      <c r="N69" s="293"/>
      <c r="O69" s="292"/>
      <c r="P69" s="173"/>
      <c r="Q69" s="287"/>
      <c r="R69" s="182"/>
      <c r="S69" s="183"/>
      <c r="T69" s="182"/>
      <c r="U69" s="182"/>
      <c r="V69" s="512"/>
      <c r="W69" s="179"/>
      <c r="X69" s="183"/>
      <c r="Y69" s="513"/>
      <c r="Z69" s="292"/>
      <c r="AA69" s="292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</row>
    <row r="70" spans="1:70" s="79" customFormat="1" x14ac:dyDescent="0.2">
      <c r="A70" s="180"/>
      <c r="B70" s="188"/>
      <c r="C70" s="181"/>
      <c r="D70" s="176"/>
      <c r="E70" s="176"/>
      <c r="F70" s="282" t="str">
        <f t="shared" si="1"/>
        <v/>
      </c>
      <c r="G70" s="175"/>
      <c r="H70" s="176"/>
      <c r="I70" s="176"/>
      <c r="J70" s="283"/>
      <c r="K70" s="283"/>
      <c r="L70" s="524"/>
      <c r="M70" s="293"/>
      <c r="N70" s="293"/>
      <c r="O70" s="285"/>
      <c r="P70" s="173"/>
      <c r="Q70" s="287"/>
      <c r="R70" s="182"/>
      <c r="S70" s="183"/>
      <c r="T70" s="182"/>
      <c r="U70" s="182"/>
      <c r="V70" s="512"/>
      <c r="W70" s="179"/>
      <c r="X70" s="182"/>
      <c r="Y70" s="512"/>
      <c r="Z70" s="285"/>
      <c r="AA70" s="285"/>
    </row>
    <row r="71" spans="1:70" s="79" customFormat="1" x14ac:dyDescent="0.2">
      <c r="A71" s="180"/>
      <c r="B71" s="188"/>
      <c r="C71" s="181"/>
      <c r="D71" s="176"/>
      <c r="E71" s="176"/>
      <c r="F71" s="282" t="str">
        <f t="shared" si="1"/>
        <v/>
      </c>
      <c r="G71" s="175"/>
      <c r="H71" s="176"/>
      <c r="I71" s="176"/>
      <c r="J71" s="283"/>
      <c r="K71" s="283"/>
      <c r="L71" s="524"/>
      <c r="M71" s="293"/>
      <c r="N71" s="293"/>
      <c r="O71" s="285"/>
      <c r="P71" s="173"/>
      <c r="Q71" s="287"/>
      <c r="R71" s="182"/>
      <c r="S71" s="183"/>
      <c r="T71" s="182"/>
      <c r="U71" s="182"/>
      <c r="V71" s="512"/>
      <c r="W71" s="179"/>
      <c r="X71" s="182"/>
      <c r="Y71" s="512"/>
      <c r="Z71" s="285"/>
      <c r="AA71" s="285"/>
    </row>
    <row r="72" spans="1:70" s="79" customFormat="1" x14ac:dyDescent="0.2">
      <c r="A72" s="180"/>
      <c r="B72" s="188"/>
      <c r="C72" s="181"/>
      <c r="D72" s="176"/>
      <c r="E72" s="176"/>
      <c r="F72" s="282" t="str">
        <f t="shared" si="1"/>
        <v/>
      </c>
      <c r="G72" s="175"/>
      <c r="H72" s="176"/>
      <c r="I72" s="176"/>
      <c r="J72" s="283"/>
      <c r="K72" s="283"/>
      <c r="L72" s="524"/>
      <c r="M72" s="293"/>
      <c r="N72" s="293"/>
      <c r="O72" s="292"/>
      <c r="P72" s="173"/>
      <c r="Q72" s="287"/>
      <c r="R72" s="182"/>
      <c r="S72" s="183"/>
      <c r="T72" s="182"/>
      <c r="U72" s="182"/>
      <c r="V72" s="512"/>
      <c r="W72" s="179"/>
      <c r="X72" s="183"/>
      <c r="Y72" s="513"/>
      <c r="Z72" s="292"/>
      <c r="AA72" s="292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</row>
    <row r="73" spans="1:70" s="79" customFormat="1" x14ac:dyDescent="0.2">
      <c r="A73" s="180"/>
      <c r="B73" s="188"/>
      <c r="C73" s="181"/>
      <c r="D73" s="176"/>
      <c r="E73" s="176"/>
      <c r="F73" s="282" t="str">
        <f t="shared" si="1"/>
        <v/>
      </c>
      <c r="G73" s="175"/>
      <c r="H73" s="176"/>
      <c r="I73" s="176"/>
      <c r="J73" s="283"/>
      <c r="K73" s="283"/>
      <c r="L73" s="524"/>
      <c r="M73" s="293"/>
      <c r="N73" s="293"/>
      <c r="O73" s="285"/>
      <c r="P73" s="173"/>
      <c r="Q73" s="287"/>
      <c r="R73" s="182"/>
      <c r="S73" s="183"/>
      <c r="T73" s="182"/>
      <c r="U73" s="182"/>
      <c r="V73" s="512"/>
      <c r="W73" s="179"/>
      <c r="X73" s="182"/>
      <c r="Y73" s="512"/>
      <c r="Z73" s="285"/>
      <c r="AA73" s="285"/>
    </row>
    <row r="74" spans="1:70" s="79" customFormat="1" x14ac:dyDescent="0.2">
      <c r="A74" s="180"/>
      <c r="B74" s="188"/>
      <c r="C74" s="181"/>
      <c r="D74" s="176"/>
      <c r="E74" s="176"/>
      <c r="F74" s="282" t="str">
        <f t="shared" si="1"/>
        <v/>
      </c>
      <c r="G74" s="175"/>
      <c r="H74" s="176"/>
      <c r="I74" s="176"/>
      <c r="J74" s="283"/>
      <c r="K74" s="283"/>
      <c r="L74" s="524"/>
      <c r="M74" s="293"/>
      <c r="N74" s="293"/>
      <c r="O74" s="285"/>
      <c r="P74" s="173"/>
      <c r="Q74" s="287"/>
      <c r="R74" s="182"/>
      <c r="S74" s="183"/>
      <c r="T74" s="182"/>
      <c r="U74" s="182"/>
      <c r="V74" s="512"/>
      <c r="W74" s="179"/>
      <c r="X74" s="182"/>
      <c r="Y74" s="512"/>
      <c r="Z74" s="285"/>
      <c r="AA74" s="285"/>
    </row>
    <row r="75" spans="1:70" s="79" customFormat="1" x14ac:dyDescent="0.2">
      <c r="A75" s="180"/>
      <c r="B75" s="188"/>
      <c r="C75" s="181"/>
      <c r="D75" s="176"/>
      <c r="E75" s="176"/>
      <c r="F75" s="282" t="str">
        <f t="shared" si="1"/>
        <v/>
      </c>
      <c r="G75" s="175"/>
      <c r="H75" s="176"/>
      <c r="I75" s="176"/>
      <c r="J75" s="283"/>
      <c r="K75" s="283"/>
      <c r="L75" s="524"/>
      <c r="M75" s="293"/>
      <c r="N75" s="293"/>
      <c r="O75" s="285"/>
      <c r="P75" s="173"/>
      <c r="Q75" s="287"/>
      <c r="R75" s="182"/>
      <c r="S75" s="183"/>
      <c r="T75" s="182"/>
      <c r="U75" s="182"/>
      <c r="V75" s="512"/>
      <c r="W75" s="179"/>
      <c r="X75" s="182"/>
      <c r="Y75" s="512"/>
      <c r="Z75" s="285"/>
      <c r="AA75" s="285"/>
    </row>
    <row r="76" spans="1:70" s="79" customFormat="1" x14ac:dyDescent="0.2">
      <c r="A76" s="180"/>
      <c r="B76" s="188"/>
      <c r="C76" s="181"/>
      <c r="D76" s="176"/>
      <c r="E76" s="176"/>
      <c r="F76" s="282" t="str">
        <f t="shared" si="1"/>
        <v/>
      </c>
      <c r="G76" s="175"/>
      <c r="H76" s="176"/>
      <c r="I76" s="176"/>
      <c r="J76" s="283"/>
      <c r="K76" s="283"/>
      <c r="L76" s="524"/>
      <c r="M76" s="293"/>
      <c r="N76" s="293"/>
      <c r="O76" s="285"/>
      <c r="P76" s="173"/>
      <c r="Q76" s="287"/>
      <c r="R76" s="182"/>
      <c r="S76" s="183"/>
      <c r="T76" s="182"/>
      <c r="U76" s="182"/>
      <c r="V76" s="512"/>
      <c r="W76" s="179"/>
      <c r="X76" s="182"/>
      <c r="Y76" s="512"/>
      <c r="Z76" s="285"/>
      <c r="AA76" s="285"/>
    </row>
    <row r="77" spans="1:70" s="79" customFormat="1" x14ac:dyDescent="0.2">
      <c r="A77" s="180"/>
      <c r="B77" s="188"/>
      <c r="C77" s="181"/>
      <c r="D77" s="176"/>
      <c r="E77" s="176"/>
      <c r="F77" s="282" t="str">
        <f t="shared" si="1"/>
        <v/>
      </c>
      <c r="G77" s="175"/>
      <c r="H77" s="176"/>
      <c r="I77" s="176"/>
      <c r="J77" s="283"/>
      <c r="K77" s="283"/>
      <c r="L77" s="524"/>
      <c r="M77" s="293"/>
      <c r="N77" s="293"/>
      <c r="O77" s="285"/>
      <c r="P77" s="173"/>
      <c r="Q77" s="287"/>
      <c r="R77" s="182"/>
      <c r="S77" s="183"/>
      <c r="T77" s="182"/>
      <c r="U77" s="182"/>
      <c r="V77" s="512"/>
      <c r="W77" s="179"/>
      <c r="X77" s="182"/>
      <c r="Y77" s="512"/>
      <c r="Z77" s="285"/>
      <c r="AA77" s="285"/>
    </row>
    <row r="78" spans="1:70" s="79" customFormat="1" x14ac:dyDescent="0.2">
      <c r="A78" s="180"/>
      <c r="B78" s="188"/>
      <c r="C78" s="181"/>
      <c r="D78" s="176"/>
      <c r="E78" s="176"/>
      <c r="F78" s="282" t="str">
        <f t="shared" si="1"/>
        <v/>
      </c>
      <c r="G78" s="175"/>
      <c r="H78" s="176"/>
      <c r="I78" s="176"/>
      <c r="J78" s="283"/>
      <c r="K78" s="283"/>
      <c r="L78" s="524"/>
      <c r="M78" s="293"/>
      <c r="N78" s="293"/>
      <c r="O78" s="285"/>
      <c r="P78" s="173"/>
      <c r="Q78" s="287"/>
      <c r="R78" s="182"/>
      <c r="S78" s="183"/>
      <c r="T78" s="182"/>
      <c r="U78" s="182"/>
      <c r="V78" s="512"/>
      <c r="W78" s="179"/>
      <c r="X78" s="182"/>
      <c r="Y78" s="512"/>
      <c r="Z78" s="285"/>
      <c r="AA78" s="285"/>
    </row>
    <row r="79" spans="1:70" s="79" customFormat="1" x14ac:dyDescent="0.2">
      <c r="A79" s="180"/>
      <c r="B79" s="188"/>
      <c r="C79" s="181"/>
      <c r="D79" s="176"/>
      <c r="E79" s="176"/>
      <c r="F79" s="282" t="str">
        <f t="shared" si="1"/>
        <v/>
      </c>
      <c r="G79" s="175"/>
      <c r="H79" s="176"/>
      <c r="I79" s="176"/>
      <c r="J79" s="283"/>
      <c r="K79" s="283"/>
      <c r="L79" s="524"/>
      <c r="M79" s="293"/>
      <c r="N79" s="293"/>
      <c r="O79" s="285"/>
      <c r="P79" s="173"/>
      <c r="Q79" s="287"/>
      <c r="R79" s="182"/>
      <c r="S79" s="183"/>
      <c r="T79" s="182"/>
      <c r="U79" s="182"/>
      <c r="V79" s="512"/>
      <c r="W79" s="179"/>
      <c r="X79" s="182"/>
      <c r="Y79" s="512"/>
      <c r="Z79" s="285"/>
      <c r="AA79" s="285"/>
    </row>
    <row r="80" spans="1:70" s="79" customFormat="1" x14ac:dyDescent="0.2">
      <c r="A80" s="180"/>
      <c r="B80" s="188"/>
      <c r="C80" s="181"/>
      <c r="D80" s="176"/>
      <c r="E80" s="176"/>
      <c r="F80" s="282" t="str">
        <f t="shared" si="1"/>
        <v/>
      </c>
      <c r="G80" s="175"/>
      <c r="H80" s="176"/>
      <c r="I80" s="176"/>
      <c r="J80" s="283"/>
      <c r="K80" s="283"/>
      <c r="L80" s="524"/>
      <c r="M80" s="293"/>
      <c r="N80" s="293"/>
      <c r="O80" s="285"/>
      <c r="P80" s="173"/>
      <c r="Q80" s="287"/>
      <c r="R80" s="182"/>
      <c r="S80" s="183"/>
      <c r="T80" s="182"/>
      <c r="U80" s="182"/>
      <c r="V80" s="512"/>
      <c r="W80" s="179"/>
      <c r="X80" s="182"/>
      <c r="Y80" s="512"/>
      <c r="Z80" s="285"/>
      <c r="AA80" s="285"/>
    </row>
    <row r="81" spans="1:27" s="79" customFormat="1" x14ac:dyDescent="0.2">
      <c r="A81" s="180"/>
      <c r="B81" s="188"/>
      <c r="C81" s="181"/>
      <c r="D81" s="176"/>
      <c r="E81" s="176"/>
      <c r="F81" s="282" t="str">
        <f t="shared" si="1"/>
        <v/>
      </c>
      <c r="G81" s="175"/>
      <c r="H81" s="176"/>
      <c r="I81" s="176"/>
      <c r="J81" s="283"/>
      <c r="K81" s="283"/>
      <c r="L81" s="524"/>
      <c r="M81" s="293"/>
      <c r="N81" s="293"/>
      <c r="O81" s="285"/>
      <c r="P81" s="173"/>
      <c r="Q81" s="287"/>
      <c r="R81" s="182"/>
      <c r="S81" s="183"/>
      <c r="T81" s="182"/>
      <c r="U81" s="182"/>
      <c r="V81" s="512"/>
      <c r="W81" s="179"/>
      <c r="X81" s="182"/>
      <c r="Y81" s="512"/>
      <c r="Z81" s="285"/>
      <c r="AA81" s="285"/>
    </row>
    <row r="82" spans="1:27" s="79" customFormat="1" x14ac:dyDescent="0.2">
      <c r="A82" s="180"/>
      <c r="B82" s="188"/>
      <c r="C82" s="181"/>
      <c r="D82" s="176"/>
      <c r="E82" s="176"/>
      <c r="F82" s="282" t="str">
        <f t="shared" si="1"/>
        <v/>
      </c>
      <c r="G82" s="175"/>
      <c r="H82" s="176"/>
      <c r="I82" s="176"/>
      <c r="J82" s="283"/>
      <c r="K82" s="283"/>
      <c r="L82" s="524"/>
      <c r="M82" s="293"/>
      <c r="N82" s="293"/>
      <c r="O82" s="285"/>
      <c r="P82" s="173"/>
      <c r="Q82" s="287"/>
      <c r="R82" s="182"/>
      <c r="S82" s="183"/>
      <c r="T82" s="182"/>
      <c r="U82" s="182"/>
      <c r="V82" s="512"/>
      <c r="W82" s="179"/>
      <c r="X82" s="182"/>
      <c r="Y82" s="512"/>
      <c r="Z82" s="285"/>
      <c r="AA82" s="285"/>
    </row>
    <row r="83" spans="1:27" s="79" customFormat="1" x14ac:dyDescent="0.2">
      <c r="A83" s="180"/>
      <c r="B83" s="188"/>
      <c r="C83" s="181"/>
      <c r="D83" s="176"/>
      <c r="E83" s="176"/>
      <c r="F83" s="282" t="str">
        <f t="shared" ref="F83:F104" si="5">IF(B83="","",F82+1)</f>
        <v/>
      </c>
      <c r="G83" s="175"/>
      <c r="H83" s="176"/>
      <c r="I83" s="176"/>
      <c r="J83" s="283"/>
      <c r="K83" s="283"/>
      <c r="L83" s="524"/>
      <c r="M83" s="293"/>
      <c r="N83" s="293"/>
      <c r="O83" s="285"/>
      <c r="P83" s="173"/>
      <c r="Q83" s="287"/>
      <c r="R83" s="182"/>
      <c r="S83" s="183"/>
      <c r="T83" s="182"/>
      <c r="U83" s="182"/>
      <c r="V83" s="512"/>
      <c r="W83" s="179"/>
      <c r="X83" s="182"/>
      <c r="Y83" s="512"/>
      <c r="Z83" s="285"/>
      <c r="AA83" s="285"/>
    </row>
    <row r="84" spans="1:27" s="79" customFormat="1" x14ac:dyDescent="0.2">
      <c r="A84" s="180"/>
      <c r="B84" s="188"/>
      <c r="C84" s="181"/>
      <c r="D84" s="176"/>
      <c r="E84" s="176"/>
      <c r="F84" s="282" t="str">
        <f t="shared" si="5"/>
        <v/>
      </c>
      <c r="G84" s="175"/>
      <c r="H84" s="176"/>
      <c r="I84" s="176"/>
      <c r="J84" s="283"/>
      <c r="K84" s="283"/>
      <c r="L84" s="524"/>
      <c r="M84" s="293"/>
      <c r="N84" s="293"/>
      <c r="O84" s="285"/>
      <c r="P84" s="173"/>
      <c r="Q84" s="287"/>
      <c r="R84" s="182"/>
      <c r="S84" s="183"/>
      <c r="T84" s="182"/>
      <c r="U84" s="182"/>
      <c r="V84" s="512"/>
      <c r="W84" s="179"/>
      <c r="X84" s="182"/>
      <c r="Y84" s="512"/>
      <c r="Z84" s="285"/>
      <c r="AA84" s="285"/>
    </row>
    <row r="85" spans="1:27" s="79" customFormat="1" x14ac:dyDescent="0.2">
      <c r="A85" s="180"/>
      <c r="B85" s="188"/>
      <c r="C85" s="181"/>
      <c r="D85" s="176"/>
      <c r="E85" s="176"/>
      <c r="F85" s="282" t="str">
        <f t="shared" si="5"/>
        <v/>
      </c>
      <c r="G85" s="175"/>
      <c r="H85" s="176"/>
      <c r="I85" s="176"/>
      <c r="J85" s="283"/>
      <c r="K85" s="283"/>
      <c r="L85" s="524"/>
      <c r="M85" s="293"/>
      <c r="N85" s="293"/>
      <c r="O85" s="285"/>
      <c r="P85" s="173"/>
      <c r="Q85" s="287"/>
      <c r="R85" s="182"/>
      <c r="S85" s="183"/>
      <c r="T85" s="182"/>
      <c r="U85" s="182"/>
      <c r="V85" s="512"/>
      <c r="W85" s="179"/>
      <c r="X85" s="182"/>
      <c r="Y85" s="512"/>
      <c r="Z85" s="285"/>
      <c r="AA85" s="285"/>
    </row>
    <row r="86" spans="1:27" s="79" customFormat="1" x14ac:dyDescent="0.2">
      <c r="A86" s="180"/>
      <c r="B86" s="188"/>
      <c r="C86" s="181"/>
      <c r="D86" s="176"/>
      <c r="E86" s="176"/>
      <c r="F86" s="282" t="str">
        <f t="shared" si="5"/>
        <v/>
      </c>
      <c r="G86" s="175"/>
      <c r="H86" s="176"/>
      <c r="I86" s="176"/>
      <c r="J86" s="283"/>
      <c r="K86" s="283"/>
      <c r="L86" s="524"/>
      <c r="M86" s="293"/>
      <c r="N86" s="293"/>
      <c r="O86" s="285"/>
      <c r="P86" s="173"/>
      <c r="Q86" s="287"/>
      <c r="R86" s="182"/>
      <c r="S86" s="183"/>
      <c r="T86" s="182"/>
      <c r="U86" s="182"/>
      <c r="V86" s="512"/>
      <c r="W86" s="179"/>
      <c r="X86" s="182"/>
      <c r="Y86" s="512"/>
      <c r="Z86" s="285"/>
      <c r="AA86" s="285"/>
    </row>
    <row r="87" spans="1:27" s="79" customFormat="1" x14ac:dyDescent="0.2">
      <c r="A87" s="180"/>
      <c r="B87" s="188"/>
      <c r="C87" s="181"/>
      <c r="D87" s="176"/>
      <c r="E87" s="176"/>
      <c r="F87" s="282" t="str">
        <f t="shared" si="5"/>
        <v/>
      </c>
      <c r="G87" s="175"/>
      <c r="H87" s="176"/>
      <c r="I87" s="176"/>
      <c r="J87" s="283"/>
      <c r="K87" s="283"/>
      <c r="L87" s="524"/>
      <c r="M87" s="293"/>
      <c r="N87" s="293"/>
      <c r="O87" s="285"/>
      <c r="P87" s="173"/>
      <c r="Q87" s="287"/>
      <c r="R87" s="182"/>
      <c r="S87" s="183"/>
      <c r="T87" s="182"/>
      <c r="U87" s="182"/>
      <c r="V87" s="512"/>
      <c r="W87" s="179"/>
      <c r="X87" s="182"/>
      <c r="Y87" s="512"/>
      <c r="Z87" s="285"/>
      <c r="AA87" s="285"/>
    </row>
    <row r="88" spans="1:27" s="79" customFormat="1" x14ac:dyDescent="0.2">
      <c r="A88" s="180"/>
      <c r="B88" s="188"/>
      <c r="C88" s="181"/>
      <c r="D88" s="176"/>
      <c r="E88" s="176"/>
      <c r="F88" s="282" t="str">
        <f t="shared" si="5"/>
        <v/>
      </c>
      <c r="G88" s="175"/>
      <c r="H88" s="176"/>
      <c r="I88" s="176"/>
      <c r="J88" s="283"/>
      <c r="K88" s="283"/>
      <c r="L88" s="524"/>
      <c r="M88" s="293"/>
      <c r="N88" s="293"/>
      <c r="O88" s="285"/>
      <c r="P88" s="173"/>
      <c r="Q88" s="287"/>
      <c r="R88" s="182"/>
      <c r="S88" s="183"/>
      <c r="T88" s="182"/>
      <c r="U88" s="182"/>
      <c r="V88" s="512"/>
      <c r="W88" s="179"/>
      <c r="X88" s="182"/>
      <c r="Y88" s="512"/>
      <c r="Z88" s="285"/>
      <c r="AA88" s="285"/>
    </row>
    <row r="89" spans="1:27" s="79" customFormat="1" x14ac:dyDescent="0.2">
      <c r="A89" s="180"/>
      <c r="B89" s="188"/>
      <c r="C89" s="181"/>
      <c r="D89" s="176"/>
      <c r="E89" s="176"/>
      <c r="F89" s="282" t="str">
        <f t="shared" si="5"/>
        <v/>
      </c>
      <c r="G89" s="175"/>
      <c r="H89" s="176"/>
      <c r="I89" s="176"/>
      <c r="J89" s="283"/>
      <c r="K89" s="283"/>
      <c r="L89" s="524"/>
      <c r="M89" s="293"/>
      <c r="N89" s="293"/>
      <c r="O89" s="285"/>
      <c r="P89" s="173"/>
      <c r="Q89" s="287"/>
      <c r="R89" s="182"/>
      <c r="S89" s="183"/>
      <c r="T89" s="182"/>
      <c r="U89" s="182"/>
      <c r="V89" s="512"/>
      <c r="W89" s="179"/>
      <c r="X89" s="182"/>
      <c r="Y89" s="512"/>
      <c r="Z89" s="285"/>
      <c r="AA89" s="285"/>
    </row>
    <row r="90" spans="1:27" s="79" customFormat="1" x14ac:dyDescent="0.2">
      <c r="A90" s="180"/>
      <c r="B90" s="188"/>
      <c r="C90" s="181"/>
      <c r="D90" s="176"/>
      <c r="E90" s="176"/>
      <c r="F90" s="282" t="str">
        <f t="shared" si="5"/>
        <v/>
      </c>
      <c r="G90" s="175"/>
      <c r="H90" s="176"/>
      <c r="I90" s="176"/>
      <c r="J90" s="283"/>
      <c r="K90" s="283"/>
      <c r="L90" s="524"/>
      <c r="M90" s="293"/>
      <c r="N90" s="293"/>
      <c r="O90" s="285"/>
      <c r="P90" s="173"/>
      <c r="Q90" s="287"/>
      <c r="R90" s="182"/>
      <c r="S90" s="183"/>
      <c r="T90" s="182"/>
      <c r="U90" s="182"/>
      <c r="V90" s="512"/>
      <c r="W90" s="179"/>
      <c r="X90" s="182"/>
      <c r="Y90" s="512"/>
      <c r="Z90" s="285"/>
      <c r="AA90" s="285"/>
    </row>
    <row r="91" spans="1:27" s="79" customFormat="1" x14ac:dyDescent="0.2">
      <c r="A91" s="180"/>
      <c r="B91" s="188"/>
      <c r="C91" s="181"/>
      <c r="D91" s="176"/>
      <c r="E91" s="176"/>
      <c r="F91" s="282" t="str">
        <f t="shared" si="5"/>
        <v/>
      </c>
      <c r="G91" s="175"/>
      <c r="H91" s="176"/>
      <c r="I91" s="176"/>
      <c r="J91" s="283"/>
      <c r="K91" s="283"/>
      <c r="L91" s="524"/>
      <c r="M91" s="293"/>
      <c r="N91" s="293"/>
      <c r="O91" s="285"/>
      <c r="P91" s="173"/>
      <c r="Q91" s="287"/>
      <c r="R91" s="182"/>
      <c r="S91" s="183"/>
      <c r="T91" s="182"/>
      <c r="U91" s="182"/>
      <c r="V91" s="512"/>
      <c r="W91" s="179"/>
      <c r="X91" s="182"/>
      <c r="Y91" s="512"/>
      <c r="Z91" s="285"/>
      <c r="AA91" s="285"/>
    </row>
    <row r="92" spans="1:27" s="79" customFormat="1" x14ac:dyDescent="0.2">
      <c r="A92" s="180"/>
      <c r="B92" s="188"/>
      <c r="C92" s="181"/>
      <c r="D92" s="176"/>
      <c r="E92" s="176"/>
      <c r="F92" s="282" t="str">
        <f t="shared" si="5"/>
        <v/>
      </c>
      <c r="G92" s="175"/>
      <c r="H92" s="176"/>
      <c r="I92" s="176"/>
      <c r="J92" s="283"/>
      <c r="K92" s="283"/>
      <c r="L92" s="524"/>
      <c r="M92" s="293"/>
      <c r="N92" s="293"/>
      <c r="O92" s="285"/>
      <c r="P92" s="173"/>
      <c r="Q92" s="287"/>
      <c r="R92" s="182"/>
      <c r="S92" s="183"/>
      <c r="T92" s="182"/>
      <c r="U92" s="182"/>
      <c r="V92" s="512"/>
      <c r="W92" s="179"/>
      <c r="X92" s="182"/>
      <c r="Y92" s="512"/>
      <c r="Z92" s="285"/>
      <c r="AA92" s="285"/>
    </row>
    <row r="93" spans="1:27" s="79" customFormat="1" x14ac:dyDescent="0.2">
      <c r="A93" s="180"/>
      <c r="B93" s="188"/>
      <c r="C93" s="181"/>
      <c r="D93" s="176"/>
      <c r="E93" s="176"/>
      <c r="F93" s="282" t="str">
        <f t="shared" si="5"/>
        <v/>
      </c>
      <c r="G93" s="175"/>
      <c r="H93" s="176"/>
      <c r="I93" s="176"/>
      <c r="J93" s="283"/>
      <c r="K93" s="283"/>
      <c r="L93" s="524"/>
      <c r="M93" s="293"/>
      <c r="N93" s="293"/>
      <c r="O93" s="285"/>
      <c r="P93" s="173"/>
      <c r="Q93" s="287"/>
      <c r="R93" s="182"/>
      <c r="S93" s="183"/>
      <c r="T93" s="182"/>
      <c r="U93" s="182"/>
      <c r="V93" s="512"/>
      <c r="W93" s="179"/>
      <c r="X93" s="182"/>
      <c r="Y93" s="512"/>
      <c r="Z93" s="285"/>
      <c r="AA93" s="285"/>
    </row>
    <row r="94" spans="1:27" s="79" customFormat="1" x14ac:dyDescent="0.2">
      <c r="A94" s="180"/>
      <c r="B94" s="188"/>
      <c r="C94" s="181"/>
      <c r="D94" s="176"/>
      <c r="E94" s="176"/>
      <c r="F94" s="282" t="str">
        <f t="shared" si="5"/>
        <v/>
      </c>
      <c r="G94" s="175"/>
      <c r="H94" s="176"/>
      <c r="I94" s="176"/>
      <c r="J94" s="283"/>
      <c r="K94" s="283"/>
      <c r="L94" s="524"/>
      <c r="M94" s="293"/>
      <c r="N94" s="293"/>
      <c r="O94" s="285"/>
      <c r="P94" s="173"/>
      <c r="Q94" s="287"/>
      <c r="R94" s="182"/>
      <c r="S94" s="183"/>
      <c r="T94" s="182"/>
      <c r="U94" s="182"/>
      <c r="V94" s="512"/>
      <c r="W94" s="179"/>
      <c r="X94" s="182"/>
      <c r="Y94" s="512"/>
      <c r="Z94" s="285"/>
      <c r="AA94" s="285"/>
    </row>
    <row r="95" spans="1:27" s="79" customFormat="1" x14ac:dyDescent="0.2">
      <c r="A95" s="180"/>
      <c r="B95" s="188"/>
      <c r="C95" s="181"/>
      <c r="D95" s="176"/>
      <c r="E95" s="176"/>
      <c r="F95" s="282" t="str">
        <f t="shared" si="5"/>
        <v/>
      </c>
      <c r="G95" s="175"/>
      <c r="H95" s="176"/>
      <c r="I95" s="176"/>
      <c r="J95" s="283"/>
      <c r="K95" s="283"/>
      <c r="L95" s="524"/>
      <c r="M95" s="293"/>
      <c r="N95" s="293"/>
      <c r="O95" s="285"/>
      <c r="P95" s="173"/>
      <c r="Q95" s="287"/>
      <c r="R95" s="182"/>
      <c r="S95" s="183"/>
      <c r="T95" s="182"/>
      <c r="U95" s="182"/>
      <c r="V95" s="512"/>
      <c r="W95" s="179"/>
      <c r="X95" s="182"/>
      <c r="Y95" s="512"/>
      <c r="Z95" s="285"/>
      <c r="AA95" s="285"/>
    </row>
    <row r="96" spans="1:27" s="79" customFormat="1" x14ac:dyDescent="0.2">
      <c r="A96" s="180"/>
      <c r="B96" s="188"/>
      <c r="C96" s="181"/>
      <c r="D96" s="176"/>
      <c r="E96" s="176"/>
      <c r="F96" s="282" t="str">
        <f t="shared" si="5"/>
        <v/>
      </c>
      <c r="G96" s="175"/>
      <c r="H96" s="176"/>
      <c r="I96" s="176"/>
      <c r="J96" s="283"/>
      <c r="K96" s="283"/>
      <c r="L96" s="524"/>
      <c r="M96" s="293"/>
      <c r="N96" s="293"/>
      <c r="O96" s="285"/>
      <c r="P96" s="173"/>
      <c r="Q96" s="287"/>
      <c r="R96" s="182"/>
      <c r="S96" s="183"/>
      <c r="T96" s="182"/>
      <c r="U96" s="182"/>
      <c r="V96" s="512"/>
      <c r="W96" s="179"/>
      <c r="X96" s="182"/>
      <c r="Y96" s="512"/>
      <c r="Z96" s="285"/>
      <c r="AA96" s="285"/>
    </row>
    <row r="97" spans="1:27" s="79" customFormat="1" x14ac:dyDescent="0.2">
      <c r="A97" s="180"/>
      <c r="B97" s="188"/>
      <c r="C97" s="181"/>
      <c r="D97" s="176"/>
      <c r="E97" s="176"/>
      <c r="F97" s="282" t="str">
        <f t="shared" si="5"/>
        <v/>
      </c>
      <c r="G97" s="175"/>
      <c r="H97" s="176"/>
      <c r="I97" s="176"/>
      <c r="J97" s="283"/>
      <c r="K97" s="283"/>
      <c r="L97" s="524"/>
      <c r="M97" s="293"/>
      <c r="N97" s="293"/>
      <c r="O97" s="285"/>
      <c r="P97" s="173"/>
      <c r="Q97" s="287"/>
      <c r="R97" s="182"/>
      <c r="S97" s="183"/>
      <c r="T97" s="182"/>
      <c r="U97" s="182"/>
      <c r="V97" s="512"/>
      <c r="W97" s="179"/>
      <c r="X97" s="182"/>
      <c r="Y97" s="512"/>
      <c r="Z97" s="285"/>
      <c r="AA97" s="285"/>
    </row>
    <row r="98" spans="1:27" s="79" customFormat="1" x14ac:dyDescent="0.2">
      <c r="A98" s="180"/>
      <c r="B98" s="188"/>
      <c r="C98" s="181"/>
      <c r="D98" s="176"/>
      <c r="E98" s="176"/>
      <c r="F98" s="282" t="str">
        <f t="shared" si="5"/>
        <v/>
      </c>
      <c r="G98" s="175"/>
      <c r="H98" s="176"/>
      <c r="I98" s="176"/>
      <c r="J98" s="283"/>
      <c r="K98" s="283"/>
      <c r="L98" s="524"/>
      <c r="M98" s="293"/>
      <c r="N98" s="293"/>
      <c r="O98" s="285"/>
      <c r="P98" s="173"/>
      <c r="Q98" s="287"/>
      <c r="R98" s="182"/>
      <c r="S98" s="183"/>
      <c r="T98" s="182"/>
      <c r="U98" s="182"/>
      <c r="V98" s="512"/>
      <c r="W98" s="179"/>
      <c r="X98" s="182"/>
      <c r="Y98" s="512"/>
      <c r="Z98" s="285"/>
      <c r="AA98" s="285"/>
    </row>
    <row r="99" spans="1:27" s="79" customFormat="1" x14ac:dyDescent="0.2">
      <c r="A99" s="180"/>
      <c r="B99" s="188"/>
      <c r="C99" s="181"/>
      <c r="D99" s="176"/>
      <c r="E99" s="176"/>
      <c r="F99" s="282" t="str">
        <f t="shared" si="5"/>
        <v/>
      </c>
      <c r="G99" s="175"/>
      <c r="H99" s="176"/>
      <c r="I99" s="176"/>
      <c r="J99" s="283"/>
      <c r="K99" s="283"/>
      <c r="L99" s="524"/>
      <c r="M99" s="293"/>
      <c r="N99" s="293"/>
      <c r="O99" s="285"/>
      <c r="P99" s="173"/>
      <c r="Q99" s="287"/>
      <c r="R99" s="182"/>
      <c r="S99" s="183"/>
      <c r="T99" s="182"/>
      <c r="U99" s="182"/>
      <c r="V99" s="512"/>
      <c r="W99" s="179"/>
      <c r="X99" s="182"/>
      <c r="Y99" s="512"/>
      <c r="Z99" s="285"/>
      <c r="AA99" s="285"/>
    </row>
    <row r="100" spans="1:27" s="79" customFormat="1" x14ac:dyDescent="0.2">
      <c r="A100" s="180"/>
      <c r="B100" s="188"/>
      <c r="C100" s="181"/>
      <c r="D100" s="176"/>
      <c r="E100" s="176"/>
      <c r="F100" s="282" t="str">
        <f t="shared" si="5"/>
        <v/>
      </c>
      <c r="G100" s="175"/>
      <c r="H100" s="176"/>
      <c r="I100" s="176"/>
      <c r="J100" s="283"/>
      <c r="K100" s="283"/>
      <c r="L100" s="524"/>
      <c r="M100" s="293"/>
      <c r="N100" s="293"/>
      <c r="O100" s="285"/>
      <c r="P100" s="173"/>
      <c r="Q100" s="287"/>
      <c r="R100" s="182"/>
      <c r="S100" s="183"/>
      <c r="T100" s="182"/>
      <c r="U100" s="182"/>
      <c r="V100" s="512"/>
      <c r="W100" s="179"/>
      <c r="X100" s="182"/>
      <c r="Y100" s="512"/>
      <c r="Z100" s="285"/>
      <c r="AA100" s="285"/>
    </row>
    <row r="101" spans="1:27" s="79" customFormat="1" x14ac:dyDescent="0.2">
      <c r="A101" s="180"/>
      <c r="B101" s="188"/>
      <c r="C101" s="181"/>
      <c r="D101" s="176"/>
      <c r="E101" s="176"/>
      <c r="F101" s="282" t="str">
        <f t="shared" si="5"/>
        <v/>
      </c>
      <c r="G101" s="175"/>
      <c r="H101" s="176"/>
      <c r="I101" s="176"/>
      <c r="J101" s="283"/>
      <c r="K101" s="283"/>
      <c r="L101" s="524"/>
      <c r="M101" s="293"/>
      <c r="N101" s="293"/>
      <c r="O101" s="285"/>
      <c r="P101" s="173"/>
      <c r="Q101" s="287"/>
      <c r="R101" s="182"/>
      <c r="S101" s="183"/>
      <c r="T101" s="182"/>
      <c r="U101" s="182"/>
      <c r="V101" s="512"/>
      <c r="W101" s="179"/>
      <c r="X101" s="182"/>
      <c r="Y101" s="512"/>
      <c r="Z101" s="285"/>
      <c r="AA101" s="285"/>
    </row>
    <row r="102" spans="1:27" s="79" customFormat="1" x14ac:dyDescent="0.2">
      <c r="A102" s="180"/>
      <c r="B102" s="188"/>
      <c r="C102" s="181"/>
      <c r="D102" s="176"/>
      <c r="E102" s="176"/>
      <c r="F102" s="282" t="str">
        <f t="shared" si="5"/>
        <v/>
      </c>
      <c r="G102" s="175"/>
      <c r="H102" s="176"/>
      <c r="I102" s="176"/>
      <c r="J102" s="283"/>
      <c r="K102" s="283"/>
      <c r="L102" s="524"/>
      <c r="M102" s="293"/>
      <c r="N102" s="293"/>
      <c r="O102" s="285"/>
      <c r="P102" s="173"/>
      <c r="Q102" s="287"/>
      <c r="R102" s="182"/>
      <c r="S102" s="183"/>
      <c r="T102" s="182"/>
      <c r="U102" s="182"/>
      <c r="V102" s="512"/>
      <c r="W102" s="179"/>
      <c r="X102" s="182"/>
      <c r="Y102" s="512"/>
      <c r="Z102" s="285"/>
      <c r="AA102" s="285"/>
    </row>
    <row r="103" spans="1:27" s="79" customFormat="1" x14ac:dyDescent="0.2">
      <c r="A103" s="180"/>
      <c r="B103" s="188"/>
      <c r="C103" s="181"/>
      <c r="D103" s="176"/>
      <c r="E103" s="176"/>
      <c r="F103" s="282" t="str">
        <f t="shared" si="5"/>
        <v/>
      </c>
      <c r="G103" s="175"/>
      <c r="H103" s="176"/>
      <c r="I103" s="176"/>
      <c r="J103" s="283"/>
      <c r="K103" s="283"/>
      <c r="L103" s="524"/>
      <c r="M103" s="293"/>
      <c r="N103" s="293"/>
      <c r="O103" s="285"/>
      <c r="P103" s="173"/>
      <c r="Q103" s="287"/>
      <c r="R103" s="182"/>
      <c r="S103" s="183"/>
      <c r="T103" s="182"/>
      <c r="U103" s="182"/>
      <c r="V103" s="512"/>
      <c r="W103" s="179"/>
      <c r="X103" s="182"/>
      <c r="Y103" s="512"/>
      <c r="Z103" s="285"/>
      <c r="AA103" s="285"/>
    </row>
    <row r="104" spans="1:27" s="79" customFormat="1" x14ac:dyDescent="0.2">
      <c r="A104" s="180"/>
      <c r="B104" s="188"/>
      <c r="C104" s="181"/>
      <c r="D104" s="176"/>
      <c r="E104" s="176"/>
      <c r="F104" s="282" t="str">
        <f t="shared" si="5"/>
        <v/>
      </c>
      <c r="G104" s="175"/>
      <c r="H104" s="176"/>
      <c r="I104" s="176"/>
      <c r="J104" s="283"/>
      <c r="K104" s="283"/>
      <c r="L104" s="524"/>
      <c r="M104" s="293"/>
      <c r="N104" s="293"/>
      <c r="O104" s="285"/>
      <c r="P104" s="173"/>
      <c r="Q104" s="287"/>
      <c r="R104" s="182"/>
      <c r="S104" s="183"/>
      <c r="T104" s="182"/>
      <c r="U104" s="182"/>
      <c r="V104" s="512"/>
      <c r="W104" s="179"/>
      <c r="X104" s="182"/>
      <c r="Y104" s="512"/>
      <c r="Z104" s="285"/>
      <c r="AA104" s="285"/>
    </row>
    <row r="105" spans="1:27" x14ac:dyDescent="0.2">
      <c r="A105" s="103"/>
      <c r="B105" s="114"/>
      <c r="C105" s="111"/>
      <c r="D105" s="104"/>
      <c r="E105" s="104"/>
      <c r="F105" s="105" t="s">
        <v>41</v>
      </c>
      <c r="G105" s="106"/>
      <c r="H105" s="104"/>
      <c r="I105" s="104"/>
      <c r="J105" s="107"/>
      <c r="K105" s="107"/>
      <c r="L105" s="525"/>
      <c r="M105" s="112"/>
      <c r="N105" s="112"/>
      <c r="O105" s="110"/>
      <c r="P105" s="103"/>
      <c r="Q105" s="109"/>
      <c r="R105" s="113"/>
      <c r="S105" s="108"/>
      <c r="T105" s="113"/>
      <c r="U105" s="113"/>
      <c r="V105" s="514"/>
      <c r="W105" s="179"/>
      <c r="X105" s="113"/>
      <c r="Y105" s="514"/>
      <c r="Z105" s="110"/>
      <c r="AA105" s="110"/>
    </row>
    <row r="106" spans="1:27" x14ac:dyDescent="0.2">
      <c r="A106" s="103"/>
      <c r="B106" s="114"/>
      <c r="C106" s="111"/>
      <c r="D106" s="104"/>
      <c r="E106" s="104"/>
      <c r="F106" s="105" t="s">
        <v>41</v>
      </c>
      <c r="G106" s="106"/>
      <c r="H106" s="104"/>
      <c r="I106" s="104"/>
      <c r="J106" s="107"/>
      <c r="K106" s="107"/>
      <c r="L106" s="525"/>
      <c r="M106" s="112"/>
      <c r="N106" s="112"/>
      <c r="O106" s="110"/>
      <c r="P106" s="103"/>
      <c r="Q106" s="109"/>
      <c r="R106" s="113"/>
      <c r="S106" s="108"/>
      <c r="T106" s="113"/>
      <c r="U106" s="113"/>
      <c r="V106" s="514"/>
      <c r="W106" s="179"/>
      <c r="X106" s="113"/>
      <c r="Y106" s="514"/>
      <c r="Z106" s="110"/>
      <c r="AA106" s="110"/>
    </row>
    <row r="107" spans="1:27" x14ac:dyDescent="0.2">
      <c r="A107" s="103"/>
      <c r="B107" s="114"/>
      <c r="C107" s="111"/>
      <c r="D107" s="104"/>
      <c r="E107" s="104"/>
      <c r="F107" s="105" t="s">
        <v>41</v>
      </c>
      <c r="G107" s="106"/>
      <c r="H107" s="104"/>
      <c r="I107" s="104"/>
      <c r="J107" s="107"/>
      <c r="K107" s="107"/>
      <c r="L107" s="525"/>
      <c r="M107" s="112"/>
      <c r="N107" s="112"/>
      <c r="O107" s="110"/>
      <c r="P107" s="103"/>
      <c r="Q107" s="109"/>
      <c r="R107" s="113"/>
      <c r="S107" s="108"/>
      <c r="T107" s="113"/>
      <c r="U107" s="113"/>
      <c r="V107" s="514"/>
      <c r="W107" s="179"/>
      <c r="X107" s="113"/>
      <c r="Y107" s="514"/>
      <c r="Z107" s="110"/>
      <c r="AA107" s="110"/>
    </row>
    <row r="108" spans="1:27" x14ac:dyDescent="0.2">
      <c r="A108" s="103"/>
      <c r="B108" s="114"/>
      <c r="C108" s="111"/>
      <c r="D108" s="104"/>
      <c r="E108" s="104"/>
      <c r="F108" s="105" t="s">
        <v>41</v>
      </c>
      <c r="G108" s="106"/>
      <c r="H108" s="104"/>
      <c r="I108" s="104"/>
      <c r="J108" s="107"/>
      <c r="K108" s="107"/>
      <c r="L108" s="525"/>
      <c r="M108" s="112"/>
      <c r="N108" s="112"/>
      <c r="O108" s="110"/>
      <c r="P108" s="103"/>
      <c r="Q108" s="109"/>
      <c r="R108" s="113"/>
      <c r="S108" s="108"/>
      <c r="T108" s="113"/>
      <c r="U108" s="113"/>
      <c r="V108" s="514"/>
      <c r="W108" s="179"/>
      <c r="X108" s="113"/>
      <c r="Y108" s="514"/>
      <c r="Z108" s="110"/>
      <c r="AA108" s="110"/>
    </row>
    <row r="109" spans="1:27" x14ac:dyDescent="0.2">
      <c r="A109" s="103"/>
      <c r="B109" s="114"/>
      <c r="C109" s="111"/>
      <c r="D109" s="104"/>
      <c r="E109" s="104"/>
      <c r="F109" s="105" t="s">
        <v>41</v>
      </c>
      <c r="G109" s="106"/>
      <c r="H109" s="104"/>
      <c r="I109" s="104"/>
      <c r="J109" s="107"/>
      <c r="K109" s="107"/>
      <c r="L109" s="525"/>
      <c r="M109" s="112"/>
      <c r="N109" s="112"/>
      <c r="O109" s="110"/>
      <c r="P109" s="103"/>
      <c r="Q109" s="109"/>
      <c r="R109" s="113"/>
      <c r="S109" s="108"/>
      <c r="T109" s="113"/>
      <c r="U109" s="113"/>
      <c r="V109" s="514"/>
      <c r="W109" s="179"/>
      <c r="X109" s="113"/>
      <c r="Y109" s="514"/>
      <c r="Z109" s="110"/>
      <c r="AA109" s="110"/>
    </row>
    <row r="110" spans="1:27" x14ac:dyDescent="0.2">
      <c r="A110" s="103"/>
      <c r="B110" s="114"/>
      <c r="C110" s="111"/>
      <c r="D110" s="104"/>
      <c r="E110" s="104"/>
      <c r="F110" s="105" t="s">
        <v>41</v>
      </c>
      <c r="G110" s="106"/>
      <c r="H110" s="104"/>
      <c r="I110" s="104"/>
      <c r="J110" s="107"/>
      <c r="K110" s="107"/>
      <c r="L110" s="525"/>
      <c r="M110" s="112"/>
      <c r="N110" s="112"/>
      <c r="O110" s="110"/>
      <c r="P110" s="103"/>
      <c r="Q110" s="109"/>
      <c r="R110" s="113"/>
      <c r="S110" s="108"/>
      <c r="T110" s="113"/>
      <c r="U110" s="113"/>
      <c r="V110" s="514"/>
      <c r="W110" s="179"/>
      <c r="X110" s="113"/>
      <c r="Y110" s="514"/>
      <c r="Z110" s="110"/>
      <c r="AA110" s="110"/>
    </row>
    <row r="111" spans="1:27" x14ac:dyDescent="0.2">
      <c r="A111" s="103"/>
      <c r="B111" s="114"/>
      <c r="C111" s="111"/>
      <c r="D111" s="104"/>
      <c r="E111" s="104"/>
      <c r="F111" s="105" t="s">
        <v>41</v>
      </c>
      <c r="G111" s="106"/>
      <c r="H111" s="104"/>
      <c r="I111" s="104"/>
      <c r="J111" s="107"/>
      <c r="K111" s="107"/>
      <c r="L111" s="525"/>
      <c r="M111" s="112"/>
      <c r="N111" s="112"/>
      <c r="O111" s="110"/>
      <c r="P111" s="103"/>
      <c r="Q111" s="109"/>
      <c r="R111" s="113"/>
      <c r="S111" s="108"/>
      <c r="T111" s="113"/>
      <c r="U111" s="113"/>
      <c r="V111" s="514"/>
      <c r="W111" s="179"/>
      <c r="X111" s="113"/>
      <c r="Y111" s="514"/>
      <c r="Z111" s="110"/>
      <c r="AA111" s="110"/>
    </row>
    <row r="112" spans="1:27" x14ac:dyDescent="0.2">
      <c r="A112" s="103"/>
      <c r="B112" s="114"/>
      <c r="C112" s="111"/>
      <c r="D112" s="104"/>
      <c r="E112" s="104"/>
      <c r="F112" s="105" t="s">
        <v>41</v>
      </c>
      <c r="G112" s="106"/>
      <c r="H112" s="104"/>
      <c r="I112" s="104"/>
      <c r="J112" s="107"/>
      <c r="K112" s="107"/>
      <c r="L112" s="525"/>
      <c r="M112" s="112"/>
      <c r="N112" s="112"/>
      <c r="O112" s="110"/>
      <c r="P112" s="103"/>
      <c r="Q112" s="109"/>
      <c r="R112" s="113"/>
      <c r="S112" s="108"/>
      <c r="T112" s="113"/>
      <c r="U112" s="113"/>
      <c r="V112" s="514"/>
      <c r="W112" s="179"/>
      <c r="X112" s="113"/>
      <c r="Y112" s="514"/>
      <c r="Z112" s="110"/>
      <c r="AA112" s="110"/>
    </row>
    <row r="113" spans="1:27" x14ac:dyDescent="0.2">
      <c r="A113" s="103"/>
      <c r="B113" s="114"/>
      <c r="C113" s="111"/>
      <c r="D113" s="104"/>
      <c r="E113" s="104"/>
      <c r="F113" s="105" t="s">
        <v>41</v>
      </c>
      <c r="G113" s="106"/>
      <c r="H113" s="104"/>
      <c r="I113" s="104"/>
      <c r="J113" s="107"/>
      <c r="K113" s="107"/>
      <c r="L113" s="525"/>
      <c r="M113" s="112"/>
      <c r="N113" s="112"/>
      <c r="O113" s="110"/>
      <c r="P113" s="103"/>
      <c r="Q113" s="109"/>
      <c r="R113" s="113"/>
      <c r="S113" s="108"/>
      <c r="T113" s="113"/>
      <c r="U113" s="113"/>
      <c r="V113" s="514"/>
      <c r="W113" s="179"/>
      <c r="X113" s="113"/>
      <c r="Y113" s="514"/>
      <c r="Z113" s="110"/>
      <c r="AA113" s="110"/>
    </row>
    <row r="114" spans="1:27" x14ac:dyDescent="0.2">
      <c r="A114" s="103"/>
      <c r="B114" s="114"/>
      <c r="C114" s="111"/>
      <c r="D114" s="104"/>
      <c r="E114" s="104"/>
      <c r="F114" s="105" t="s">
        <v>41</v>
      </c>
      <c r="G114" s="106"/>
      <c r="H114" s="104"/>
      <c r="I114" s="104"/>
      <c r="J114" s="107"/>
      <c r="K114" s="107"/>
      <c r="L114" s="525"/>
      <c r="M114" s="112"/>
      <c r="N114" s="112"/>
      <c r="O114" s="110"/>
      <c r="P114" s="103"/>
      <c r="Q114" s="109"/>
      <c r="R114" s="113"/>
      <c r="S114" s="108"/>
      <c r="T114" s="113"/>
      <c r="U114" s="113"/>
      <c r="V114" s="514"/>
      <c r="W114" s="179"/>
      <c r="X114" s="113"/>
      <c r="Y114" s="514"/>
      <c r="Z114" s="110"/>
      <c r="AA114" s="110"/>
    </row>
    <row r="115" spans="1:27" x14ac:dyDescent="0.2">
      <c r="A115" s="103"/>
      <c r="B115" s="114"/>
      <c r="C115" s="111"/>
      <c r="D115" s="104"/>
      <c r="E115" s="104"/>
      <c r="F115" s="105" t="s">
        <v>41</v>
      </c>
      <c r="G115" s="106"/>
      <c r="H115" s="104"/>
      <c r="I115" s="104"/>
      <c r="J115" s="107"/>
      <c r="K115" s="107"/>
      <c r="L115" s="525"/>
      <c r="M115" s="112"/>
      <c r="N115" s="112"/>
      <c r="O115" s="110"/>
      <c r="P115" s="103"/>
      <c r="Q115" s="109"/>
      <c r="R115" s="113"/>
      <c r="S115" s="108"/>
      <c r="T115" s="113"/>
      <c r="U115" s="113"/>
      <c r="V115" s="514"/>
      <c r="W115" s="179"/>
      <c r="X115" s="113"/>
      <c r="Y115" s="514"/>
      <c r="Z115" s="110"/>
      <c r="AA115" s="110"/>
    </row>
    <row r="116" spans="1:27" x14ac:dyDescent="0.2">
      <c r="A116" s="103"/>
      <c r="B116" s="114"/>
      <c r="C116" s="111"/>
      <c r="D116" s="104"/>
      <c r="E116" s="104"/>
      <c r="F116" s="105" t="s">
        <v>41</v>
      </c>
      <c r="G116" s="106"/>
      <c r="H116" s="104"/>
      <c r="I116" s="104"/>
      <c r="J116" s="107"/>
      <c r="K116" s="107"/>
      <c r="L116" s="525"/>
      <c r="M116" s="112"/>
      <c r="N116" s="112"/>
      <c r="O116" s="110"/>
      <c r="P116" s="103"/>
      <c r="Q116" s="109"/>
      <c r="R116" s="113"/>
      <c r="S116" s="108"/>
      <c r="T116" s="113"/>
      <c r="U116" s="113"/>
      <c r="V116" s="514"/>
      <c r="W116" s="179"/>
      <c r="X116" s="113"/>
      <c r="Y116" s="514"/>
      <c r="Z116" s="110"/>
      <c r="AA116" s="110"/>
    </row>
    <row r="117" spans="1:27" x14ac:dyDescent="0.2">
      <c r="A117" s="103"/>
      <c r="B117" s="114"/>
      <c r="C117" s="111"/>
      <c r="D117" s="104"/>
      <c r="E117" s="104"/>
      <c r="F117" s="105" t="s">
        <v>41</v>
      </c>
      <c r="G117" s="106"/>
      <c r="H117" s="104"/>
      <c r="I117" s="104"/>
      <c r="J117" s="107"/>
      <c r="K117" s="107"/>
      <c r="L117" s="525"/>
      <c r="M117" s="112"/>
      <c r="N117" s="112"/>
      <c r="O117" s="110"/>
      <c r="P117" s="103"/>
      <c r="Q117" s="109"/>
      <c r="R117" s="113"/>
      <c r="S117" s="108"/>
      <c r="T117" s="113"/>
      <c r="U117" s="113"/>
      <c r="V117" s="514"/>
      <c r="W117" s="179"/>
      <c r="X117" s="113"/>
      <c r="Y117" s="514"/>
      <c r="Z117" s="110"/>
      <c r="AA117" s="110"/>
    </row>
    <row r="118" spans="1:27" x14ac:dyDescent="0.2">
      <c r="A118" s="103"/>
      <c r="B118" s="114"/>
      <c r="C118" s="111"/>
      <c r="D118" s="104"/>
      <c r="E118" s="104"/>
      <c r="F118" s="105" t="s">
        <v>41</v>
      </c>
      <c r="G118" s="106"/>
      <c r="H118" s="104"/>
      <c r="I118" s="104"/>
      <c r="J118" s="107"/>
      <c r="K118" s="107"/>
      <c r="L118" s="525"/>
      <c r="M118" s="112"/>
      <c r="N118" s="112"/>
      <c r="O118" s="110"/>
      <c r="P118" s="103"/>
      <c r="Q118" s="109"/>
      <c r="R118" s="113"/>
      <c r="S118" s="108"/>
      <c r="T118" s="113"/>
      <c r="U118" s="113"/>
      <c r="V118" s="514"/>
      <c r="W118" s="179"/>
      <c r="X118" s="113"/>
      <c r="Y118" s="514"/>
      <c r="Z118" s="110"/>
      <c r="AA118" s="110"/>
    </row>
    <row r="119" spans="1:27" x14ac:dyDescent="0.2">
      <c r="A119" s="103"/>
      <c r="B119" s="114"/>
      <c r="C119" s="111"/>
      <c r="D119" s="104"/>
      <c r="E119" s="104"/>
      <c r="F119" s="105" t="s">
        <v>41</v>
      </c>
      <c r="G119" s="106"/>
      <c r="H119" s="104"/>
      <c r="I119" s="104"/>
      <c r="J119" s="107"/>
      <c r="K119" s="107"/>
      <c r="L119" s="525"/>
      <c r="M119" s="112"/>
      <c r="N119" s="112"/>
      <c r="O119" s="110"/>
      <c r="P119" s="103"/>
      <c r="Q119" s="109"/>
      <c r="R119" s="113"/>
      <c r="S119" s="108"/>
      <c r="T119" s="113"/>
      <c r="U119" s="113"/>
      <c r="V119" s="514"/>
      <c r="W119" s="179"/>
      <c r="X119" s="113"/>
      <c r="Y119" s="514"/>
      <c r="Z119" s="110"/>
      <c r="AA119" s="110"/>
    </row>
    <row r="120" spans="1:27" x14ac:dyDescent="0.2">
      <c r="A120" s="103"/>
      <c r="B120" s="114"/>
      <c r="C120" s="111"/>
      <c r="D120" s="104"/>
      <c r="E120" s="104"/>
      <c r="F120" s="105" t="s">
        <v>41</v>
      </c>
      <c r="G120" s="106"/>
      <c r="H120" s="104"/>
      <c r="I120" s="104"/>
      <c r="J120" s="107"/>
      <c r="K120" s="107"/>
      <c r="L120" s="525"/>
      <c r="M120" s="112"/>
      <c r="N120" s="112"/>
      <c r="O120" s="110"/>
      <c r="P120" s="103"/>
      <c r="Q120" s="109"/>
      <c r="R120" s="113"/>
      <c r="S120" s="108"/>
      <c r="T120" s="113"/>
      <c r="U120" s="113"/>
      <c r="V120" s="514"/>
      <c r="W120" s="179"/>
      <c r="X120" s="113"/>
      <c r="Y120" s="514"/>
      <c r="Z120" s="110"/>
      <c r="AA120" s="110"/>
    </row>
    <row r="121" spans="1:27" x14ac:dyDescent="0.2">
      <c r="A121" s="103"/>
      <c r="B121" s="114"/>
      <c r="C121" s="111"/>
      <c r="D121" s="104"/>
      <c r="E121" s="104"/>
      <c r="F121" s="105" t="s">
        <v>41</v>
      </c>
      <c r="G121" s="106"/>
      <c r="H121" s="104"/>
      <c r="I121" s="104"/>
      <c r="J121" s="107"/>
      <c r="K121" s="107"/>
      <c r="L121" s="525"/>
      <c r="M121" s="112"/>
      <c r="N121" s="112"/>
      <c r="O121" s="110"/>
      <c r="P121" s="103"/>
      <c r="Q121" s="109"/>
      <c r="R121" s="113"/>
      <c r="S121" s="108"/>
      <c r="T121" s="113"/>
      <c r="U121" s="113"/>
      <c r="V121" s="514"/>
      <c r="W121" s="179"/>
      <c r="X121" s="113"/>
      <c r="Y121" s="514"/>
      <c r="Z121" s="110"/>
      <c r="AA121" s="110"/>
    </row>
    <row r="122" spans="1:27" x14ac:dyDescent="0.2">
      <c r="A122" s="103"/>
      <c r="B122" s="114"/>
      <c r="C122" s="111"/>
      <c r="D122" s="104"/>
      <c r="E122" s="104"/>
      <c r="F122" s="105" t="s">
        <v>41</v>
      </c>
      <c r="G122" s="106"/>
      <c r="H122" s="104"/>
      <c r="I122" s="104"/>
      <c r="J122" s="107"/>
      <c r="K122" s="107"/>
      <c r="L122" s="525"/>
      <c r="M122" s="112"/>
      <c r="N122" s="112"/>
      <c r="O122" s="110"/>
      <c r="P122" s="103"/>
      <c r="Q122" s="109"/>
      <c r="R122" s="113"/>
      <c r="S122" s="108"/>
      <c r="T122" s="113"/>
      <c r="U122" s="113"/>
      <c r="V122" s="514"/>
      <c r="W122" s="179"/>
      <c r="X122" s="113"/>
      <c r="Y122" s="514"/>
      <c r="Z122" s="110"/>
      <c r="AA122" s="110"/>
    </row>
    <row r="123" spans="1:27" x14ac:dyDescent="0.2">
      <c r="A123" s="103"/>
      <c r="B123" s="114"/>
      <c r="C123" s="111"/>
      <c r="D123" s="104"/>
      <c r="E123" s="104"/>
      <c r="F123" s="105" t="s">
        <v>41</v>
      </c>
      <c r="G123" s="106"/>
      <c r="H123" s="104"/>
      <c r="I123" s="104"/>
      <c r="J123" s="107"/>
      <c r="K123" s="107"/>
      <c r="L123" s="525"/>
      <c r="M123" s="112"/>
      <c r="N123" s="112"/>
      <c r="O123" s="110"/>
      <c r="P123" s="103"/>
      <c r="Q123" s="109"/>
      <c r="R123" s="113"/>
      <c r="S123" s="108"/>
      <c r="T123" s="113"/>
      <c r="U123" s="113"/>
      <c r="V123" s="514"/>
      <c r="W123" s="179"/>
      <c r="X123" s="113"/>
      <c r="Y123" s="514"/>
      <c r="Z123" s="110"/>
      <c r="AA123" s="110"/>
    </row>
    <row r="124" spans="1:27" x14ac:dyDescent="0.2">
      <c r="A124" s="103"/>
      <c r="B124" s="114"/>
      <c r="C124" s="111"/>
      <c r="D124" s="104"/>
      <c r="E124" s="104"/>
      <c r="F124" s="105" t="s">
        <v>41</v>
      </c>
      <c r="G124" s="106"/>
      <c r="H124" s="104"/>
      <c r="I124" s="104"/>
      <c r="J124" s="107"/>
      <c r="K124" s="107"/>
      <c r="L124" s="525"/>
      <c r="M124" s="112"/>
      <c r="N124" s="112"/>
      <c r="O124" s="110"/>
      <c r="P124" s="103"/>
      <c r="Q124" s="109"/>
      <c r="R124" s="113"/>
      <c r="S124" s="108"/>
      <c r="T124" s="113"/>
      <c r="U124" s="113"/>
      <c r="V124" s="514"/>
      <c r="W124" s="179"/>
      <c r="X124" s="113"/>
      <c r="Y124" s="514"/>
      <c r="Z124" s="110"/>
      <c r="AA124" s="110"/>
    </row>
    <row r="125" spans="1:27" x14ac:dyDescent="0.2">
      <c r="A125" s="103"/>
      <c r="B125" s="114"/>
      <c r="C125" s="111"/>
      <c r="D125" s="104"/>
      <c r="E125" s="104"/>
      <c r="F125" s="105" t="s">
        <v>41</v>
      </c>
      <c r="G125" s="106"/>
      <c r="H125" s="104"/>
      <c r="I125" s="104"/>
      <c r="J125" s="107"/>
      <c r="K125" s="107"/>
      <c r="L125" s="525"/>
      <c r="M125" s="112"/>
      <c r="N125" s="112"/>
      <c r="O125" s="110"/>
      <c r="P125" s="103"/>
      <c r="Q125" s="109"/>
      <c r="R125" s="113"/>
      <c r="S125" s="108"/>
      <c r="T125" s="113"/>
      <c r="U125" s="113"/>
      <c r="V125" s="514"/>
      <c r="W125" s="179"/>
      <c r="X125" s="113"/>
      <c r="Y125" s="514"/>
      <c r="Z125" s="110"/>
      <c r="AA125" s="110"/>
    </row>
    <row r="126" spans="1:27" x14ac:dyDescent="0.2">
      <c r="A126" s="103"/>
      <c r="B126" s="114"/>
      <c r="C126" s="111"/>
      <c r="D126" s="104"/>
      <c r="E126" s="104"/>
      <c r="F126" s="105" t="s">
        <v>41</v>
      </c>
      <c r="G126" s="106"/>
      <c r="H126" s="104"/>
      <c r="I126" s="104"/>
      <c r="J126" s="107"/>
      <c r="K126" s="107"/>
      <c r="L126" s="525"/>
      <c r="M126" s="112"/>
      <c r="N126" s="112"/>
      <c r="O126" s="110"/>
      <c r="P126" s="103"/>
      <c r="Q126" s="109"/>
      <c r="R126" s="113"/>
      <c r="S126" s="108"/>
      <c r="T126" s="113"/>
      <c r="U126" s="113"/>
      <c r="V126" s="514"/>
      <c r="W126" s="179"/>
      <c r="X126" s="113"/>
      <c r="Y126" s="514"/>
      <c r="Z126" s="110"/>
      <c r="AA126" s="110"/>
    </row>
    <row r="127" spans="1:27" x14ac:dyDescent="0.2">
      <c r="A127" s="103"/>
      <c r="B127" s="114"/>
      <c r="C127" s="111"/>
      <c r="D127" s="104"/>
      <c r="E127" s="104"/>
      <c r="F127" s="105" t="s">
        <v>41</v>
      </c>
      <c r="G127" s="106"/>
      <c r="H127" s="104"/>
      <c r="I127" s="104"/>
      <c r="J127" s="107"/>
      <c r="K127" s="107"/>
      <c r="L127" s="525"/>
      <c r="M127" s="112"/>
      <c r="N127" s="112"/>
      <c r="O127" s="110"/>
      <c r="P127" s="103"/>
      <c r="Q127" s="109"/>
      <c r="R127" s="113"/>
      <c r="S127" s="108"/>
      <c r="T127" s="113"/>
      <c r="U127" s="113"/>
      <c r="V127" s="514"/>
      <c r="W127" s="179"/>
      <c r="X127" s="113"/>
      <c r="Y127" s="514"/>
      <c r="Z127" s="110"/>
      <c r="AA127" s="110"/>
    </row>
    <row r="128" spans="1:27" x14ac:dyDescent="0.2">
      <c r="A128" s="103"/>
      <c r="B128" s="114"/>
      <c r="C128" s="111"/>
      <c r="D128" s="104"/>
      <c r="E128" s="104"/>
      <c r="F128" s="105" t="s">
        <v>41</v>
      </c>
      <c r="G128" s="106"/>
      <c r="H128" s="104"/>
      <c r="I128" s="104"/>
      <c r="J128" s="107"/>
      <c r="K128" s="107"/>
      <c r="L128" s="525"/>
      <c r="M128" s="112"/>
      <c r="N128" s="112"/>
      <c r="O128" s="110"/>
      <c r="P128" s="103"/>
      <c r="Q128" s="109"/>
      <c r="R128" s="113"/>
      <c r="S128" s="108"/>
      <c r="T128" s="113"/>
      <c r="U128" s="113"/>
      <c r="V128" s="514"/>
      <c r="W128" s="179"/>
      <c r="X128" s="113"/>
      <c r="Y128" s="514"/>
      <c r="Z128" s="110"/>
      <c r="AA128" s="110"/>
    </row>
    <row r="129" spans="1:27" x14ac:dyDescent="0.2">
      <c r="A129" s="103"/>
      <c r="B129" s="114"/>
      <c r="C129" s="111"/>
      <c r="D129" s="104"/>
      <c r="E129" s="104"/>
      <c r="F129" s="105" t="s">
        <v>41</v>
      </c>
      <c r="G129" s="106"/>
      <c r="H129" s="104"/>
      <c r="I129" s="104"/>
      <c r="J129" s="107"/>
      <c r="K129" s="107"/>
      <c r="L129" s="525"/>
      <c r="M129" s="112"/>
      <c r="N129" s="112"/>
      <c r="O129" s="110"/>
      <c r="P129" s="103"/>
      <c r="Q129" s="109"/>
      <c r="R129" s="113"/>
      <c r="S129" s="108"/>
      <c r="T129" s="113"/>
      <c r="U129" s="113"/>
      <c r="V129" s="514"/>
      <c r="W129" s="428" t="s">
        <v>41</v>
      </c>
      <c r="X129" s="113"/>
      <c r="Y129" s="514"/>
      <c r="Z129" s="110"/>
      <c r="AA129" s="110"/>
    </row>
    <row r="130" spans="1:27" x14ac:dyDescent="0.2">
      <c r="A130" s="103"/>
      <c r="B130" s="114"/>
      <c r="C130" s="111"/>
      <c r="D130" s="104"/>
      <c r="E130" s="104"/>
      <c r="F130" s="105" t="s">
        <v>41</v>
      </c>
      <c r="G130" s="106"/>
      <c r="H130" s="104"/>
      <c r="I130" s="104"/>
      <c r="J130" s="107"/>
      <c r="K130" s="107"/>
      <c r="L130" s="525"/>
      <c r="M130" s="112"/>
      <c r="N130" s="112"/>
      <c r="O130" s="110"/>
      <c r="P130" s="103"/>
      <c r="Q130" s="109"/>
      <c r="R130" s="113"/>
      <c r="S130" s="108"/>
      <c r="T130" s="113"/>
      <c r="U130" s="113"/>
      <c r="V130" s="514"/>
      <c r="W130" s="428" t="s">
        <v>41</v>
      </c>
      <c r="X130" s="113"/>
      <c r="Y130" s="514"/>
      <c r="Z130" s="110"/>
      <c r="AA130" s="110"/>
    </row>
    <row r="131" spans="1:27" x14ac:dyDescent="0.2">
      <c r="A131" s="103"/>
      <c r="B131" s="114"/>
      <c r="C131" s="111"/>
      <c r="D131" s="104"/>
      <c r="E131" s="104"/>
      <c r="F131" s="105" t="s">
        <v>41</v>
      </c>
      <c r="G131" s="106"/>
      <c r="H131" s="104"/>
      <c r="I131" s="104"/>
      <c r="J131" s="107"/>
      <c r="K131" s="107"/>
      <c r="L131" s="525"/>
      <c r="M131" s="112"/>
      <c r="N131" s="112"/>
      <c r="O131" s="110"/>
      <c r="P131" s="103"/>
      <c r="Q131" s="109"/>
      <c r="R131" s="113"/>
      <c r="S131" s="108"/>
      <c r="T131" s="113"/>
      <c r="U131" s="113"/>
      <c r="V131" s="514"/>
      <c r="W131" s="428" t="s">
        <v>41</v>
      </c>
      <c r="X131" s="113"/>
      <c r="Y131" s="514"/>
      <c r="Z131" s="110"/>
      <c r="AA131" s="110"/>
    </row>
    <row r="132" spans="1:27" x14ac:dyDescent="0.2">
      <c r="A132" s="103"/>
      <c r="B132" s="114"/>
      <c r="C132" s="111"/>
      <c r="D132" s="104"/>
      <c r="E132" s="104"/>
      <c r="F132" s="105" t="s">
        <v>41</v>
      </c>
      <c r="G132" s="106"/>
      <c r="H132" s="104"/>
      <c r="I132" s="104"/>
      <c r="J132" s="107"/>
      <c r="K132" s="107"/>
      <c r="L132" s="525"/>
      <c r="M132" s="112"/>
      <c r="N132" s="112"/>
      <c r="O132" s="110"/>
      <c r="P132" s="103"/>
      <c r="Q132" s="109"/>
      <c r="R132" s="113"/>
      <c r="S132" s="108"/>
      <c r="T132" s="113"/>
      <c r="U132" s="113"/>
      <c r="V132" s="514"/>
      <c r="W132" s="428" t="s">
        <v>41</v>
      </c>
      <c r="X132" s="113"/>
      <c r="Y132" s="514"/>
      <c r="Z132" s="110"/>
      <c r="AA132" s="110"/>
    </row>
    <row r="133" spans="1:27" x14ac:dyDescent="0.2">
      <c r="A133" s="103"/>
      <c r="B133" s="114"/>
      <c r="C133" s="111"/>
      <c r="D133" s="104"/>
      <c r="E133" s="104"/>
      <c r="F133" s="105" t="s">
        <v>41</v>
      </c>
      <c r="G133" s="106"/>
      <c r="H133" s="104"/>
      <c r="I133" s="104"/>
      <c r="J133" s="107"/>
      <c r="K133" s="107"/>
      <c r="L133" s="525"/>
      <c r="M133" s="112"/>
      <c r="N133" s="112"/>
      <c r="O133" s="110"/>
      <c r="P133" s="103"/>
      <c r="Q133" s="109"/>
      <c r="R133" s="113"/>
      <c r="S133" s="108"/>
      <c r="T133" s="113"/>
      <c r="U133" s="113"/>
      <c r="V133" s="514"/>
      <c r="W133" s="428" t="s">
        <v>41</v>
      </c>
      <c r="X133" s="113"/>
      <c r="Y133" s="514"/>
      <c r="Z133" s="110"/>
      <c r="AA133" s="110"/>
    </row>
    <row r="134" spans="1:27" x14ac:dyDescent="0.2">
      <c r="A134" s="103"/>
      <c r="B134" s="114"/>
      <c r="C134" s="111"/>
      <c r="D134" s="104"/>
      <c r="E134" s="104"/>
      <c r="F134" s="105" t="s">
        <v>41</v>
      </c>
      <c r="G134" s="106"/>
      <c r="H134" s="104"/>
      <c r="I134" s="104"/>
      <c r="J134" s="107"/>
      <c r="K134" s="107"/>
      <c r="L134" s="525"/>
      <c r="M134" s="112"/>
      <c r="N134" s="112"/>
      <c r="O134" s="110"/>
      <c r="P134" s="103"/>
      <c r="Q134" s="109"/>
      <c r="R134" s="113"/>
      <c r="S134" s="108"/>
      <c r="T134" s="113"/>
      <c r="U134" s="113"/>
      <c r="V134" s="514"/>
      <c r="W134" s="428" t="s">
        <v>41</v>
      </c>
      <c r="X134" s="113"/>
      <c r="Y134" s="514"/>
      <c r="Z134" s="110"/>
      <c r="AA134" s="110"/>
    </row>
    <row r="135" spans="1:27" x14ac:dyDescent="0.2">
      <c r="A135" s="103"/>
      <c r="B135" s="114"/>
      <c r="C135" s="111"/>
      <c r="D135" s="104"/>
      <c r="E135" s="104"/>
      <c r="F135" s="105" t="s">
        <v>41</v>
      </c>
      <c r="G135" s="106"/>
      <c r="H135" s="104"/>
      <c r="I135" s="104"/>
      <c r="J135" s="107"/>
      <c r="K135" s="107"/>
      <c r="L135" s="525"/>
      <c r="M135" s="112"/>
      <c r="N135" s="112"/>
      <c r="O135" s="110"/>
      <c r="P135" s="103"/>
      <c r="Q135" s="109"/>
      <c r="R135" s="113"/>
      <c r="S135" s="108"/>
      <c r="T135" s="113"/>
      <c r="U135" s="113"/>
      <c r="V135" s="514"/>
      <c r="W135" s="428" t="s">
        <v>41</v>
      </c>
      <c r="X135" s="113"/>
      <c r="Y135" s="514"/>
      <c r="Z135" s="110"/>
      <c r="AA135" s="110"/>
    </row>
    <row r="136" spans="1:27" x14ac:dyDescent="0.2">
      <c r="A136" s="103"/>
      <c r="B136" s="114"/>
      <c r="C136" s="111"/>
      <c r="D136" s="104"/>
      <c r="E136" s="104"/>
      <c r="F136" s="105" t="s">
        <v>41</v>
      </c>
      <c r="G136" s="106"/>
      <c r="H136" s="104"/>
      <c r="I136" s="104"/>
      <c r="J136" s="107"/>
      <c r="K136" s="107"/>
      <c r="L136" s="525"/>
      <c r="M136" s="112"/>
      <c r="N136" s="112"/>
      <c r="O136" s="110"/>
      <c r="P136" s="103"/>
      <c r="Q136" s="109"/>
      <c r="R136" s="113"/>
      <c r="S136" s="108"/>
      <c r="T136" s="113"/>
      <c r="U136" s="113"/>
      <c r="V136" s="514"/>
      <c r="W136" s="428" t="s">
        <v>41</v>
      </c>
      <c r="X136" s="113"/>
      <c r="Y136" s="514"/>
      <c r="Z136" s="110"/>
      <c r="AA136" s="110"/>
    </row>
    <row r="137" spans="1:27" x14ac:dyDescent="0.2">
      <c r="A137" s="103"/>
      <c r="B137" s="114"/>
      <c r="C137" s="111"/>
      <c r="D137" s="104"/>
      <c r="E137" s="104"/>
      <c r="F137" s="105" t="s">
        <v>41</v>
      </c>
      <c r="G137" s="106"/>
      <c r="H137" s="104"/>
      <c r="I137" s="104"/>
      <c r="J137" s="107"/>
      <c r="K137" s="107"/>
      <c r="L137" s="525"/>
      <c r="M137" s="112"/>
      <c r="N137" s="112"/>
      <c r="O137" s="110"/>
      <c r="P137" s="103"/>
      <c r="Q137" s="109"/>
      <c r="R137" s="113"/>
      <c r="S137" s="108"/>
      <c r="T137" s="113"/>
      <c r="U137" s="113"/>
      <c r="V137" s="514"/>
      <c r="W137" s="428" t="s">
        <v>41</v>
      </c>
      <c r="X137" s="113"/>
      <c r="Y137" s="514"/>
      <c r="Z137" s="110"/>
      <c r="AA137" s="110"/>
    </row>
    <row r="138" spans="1:27" x14ac:dyDescent="0.2">
      <c r="A138" s="103"/>
      <c r="B138" s="114"/>
      <c r="C138" s="111"/>
      <c r="D138" s="104"/>
      <c r="E138" s="104"/>
      <c r="F138" s="105" t="s">
        <v>41</v>
      </c>
      <c r="G138" s="106"/>
      <c r="H138" s="104"/>
      <c r="I138" s="104"/>
      <c r="J138" s="107"/>
      <c r="K138" s="107"/>
      <c r="L138" s="525"/>
      <c r="M138" s="112"/>
      <c r="N138" s="112"/>
      <c r="O138" s="110"/>
      <c r="P138" s="103"/>
      <c r="Q138" s="109"/>
      <c r="R138" s="113"/>
      <c r="S138" s="108"/>
      <c r="T138" s="113"/>
      <c r="U138" s="113"/>
      <c r="V138" s="514"/>
      <c r="W138" s="428" t="s">
        <v>41</v>
      </c>
      <c r="X138" s="113"/>
      <c r="Y138" s="514"/>
      <c r="Z138" s="110"/>
      <c r="AA138" s="110"/>
    </row>
    <row r="139" spans="1:27" x14ac:dyDescent="0.2">
      <c r="A139" s="103"/>
      <c r="B139" s="114"/>
      <c r="C139" s="111"/>
      <c r="D139" s="104"/>
      <c r="E139" s="104"/>
      <c r="F139" s="105" t="s">
        <v>41</v>
      </c>
      <c r="G139" s="106"/>
      <c r="H139" s="104"/>
      <c r="I139" s="104"/>
      <c r="J139" s="107"/>
      <c r="K139" s="107"/>
      <c r="L139" s="525"/>
      <c r="M139" s="112"/>
      <c r="N139" s="112"/>
      <c r="O139" s="110"/>
      <c r="P139" s="103"/>
      <c r="Q139" s="109"/>
      <c r="R139" s="113"/>
      <c r="S139" s="108"/>
      <c r="T139" s="113"/>
      <c r="U139" s="113"/>
      <c r="V139" s="514"/>
      <c r="W139" s="428" t="s">
        <v>41</v>
      </c>
      <c r="X139" s="113"/>
      <c r="Y139" s="514"/>
      <c r="Z139" s="110"/>
      <c r="AA139" s="110"/>
    </row>
    <row r="140" spans="1:27" x14ac:dyDescent="0.2">
      <c r="A140" s="103"/>
      <c r="B140" s="114"/>
      <c r="C140" s="111"/>
      <c r="D140" s="104"/>
      <c r="E140" s="104"/>
      <c r="F140" s="105" t="s">
        <v>41</v>
      </c>
      <c r="G140" s="106"/>
      <c r="H140" s="104"/>
      <c r="I140" s="104"/>
      <c r="J140" s="107"/>
      <c r="K140" s="107"/>
      <c r="L140" s="525"/>
      <c r="M140" s="112"/>
      <c r="N140" s="112"/>
      <c r="O140" s="110"/>
      <c r="P140" s="103"/>
      <c r="Q140" s="109"/>
      <c r="R140" s="113"/>
      <c r="S140" s="108"/>
      <c r="T140" s="113"/>
      <c r="U140" s="113"/>
      <c r="V140" s="514"/>
      <c r="W140" s="428" t="s">
        <v>41</v>
      </c>
      <c r="X140" s="113"/>
      <c r="Y140" s="514"/>
      <c r="Z140" s="110"/>
      <c r="AA140" s="110"/>
    </row>
    <row r="141" spans="1:27" x14ac:dyDescent="0.2">
      <c r="A141" s="103"/>
      <c r="B141" s="114"/>
      <c r="C141" s="111"/>
      <c r="D141" s="104"/>
      <c r="E141" s="104"/>
      <c r="F141" s="105" t="s">
        <v>41</v>
      </c>
      <c r="G141" s="106"/>
      <c r="H141" s="104"/>
      <c r="I141" s="104"/>
      <c r="J141" s="107"/>
      <c r="K141" s="107"/>
      <c r="L141" s="525"/>
      <c r="M141" s="112"/>
      <c r="N141" s="112"/>
      <c r="O141" s="110"/>
      <c r="P141" s="103"/>
      <c r="Q141" s="109"/>
      <c r="R141" s="113"/>
      <c r="S141" s="108"/>
      <c r="T141" s="113"/>
      <c r="U141" s="113"/>
      <c r="V141" s="514"/>
      <c r="W141" s="428" t="s">
        <v>41</v>
      </c>
      <c r="X141" s="113"/>
      <c r="Y141" s="514"/>
      <c r="Z141" s="110"/>
      <c r="AA141" s="110"/>
    </row>
    <row r="142" spans="1:27" x14ac:dyDescent="0.2">
      <c r="A142" s="103"/>
      <c r="B142" s="114"/>
      <c r="C142" s="111"/>
      <c r="D142" s="104"/>
      <c r="E142" s="104"/>
      <c r="F142" s="105" t="s">
        <v>41</v>
      </c>
      <c r="G142" s="106"/>
      <c r="H142" s="104"/>
      <c r="I142" s="104"/>
      <c r="J142" s="107"/>
      <c r="K142" s="107"/>
      <c r="L142" s="525"/>
      <c r="M142" s="112"/>
      <c r="N142" s="112"/>
      <c r="O142" s="110"/>
      <c r="P142" s="103"/>
      <c r="Q142" s="109"/>
      <c r="R142" s="113"/>
      <c r="S142" s="108"/>
      <c r="T142" s="113"/>
      <c r="U142" s="113"/>
      <c r="V142" s="514"/>
      <c r="W142" s="428" t="s">
        <v>41</v>
      </c>
      <c r="X142" s="113"/>
      <c r="Y142" s="514"/>
      <c r="Z142" s="110"/>
      <c r="AA142" s="110"/>
    </row>
    <row r="143" spans="1:27" x14ac:dyDescent="0.2">
      <c r="A143" s="103"/>
      <c r="B143" s="114"/>
      <c r="C143" s="111"/>
      <c r="D143" s="104"/>
      <c r="E143" s="104"/>
      <c r="F143" s="105" t="s">
        <v>41</v>
      </c>
      <c r="G143" s="106"/>
      <c r="H143" s="104"/>
      <c r="I143" s="104"/>
      <c r="J143" s="107"/>
      <c r="K143" s="107"/>
      <c r="L143" s="525"/>
      <c r="M143" s="112"/>
      <c r="N143" s="112"/>
      <c r="O143" s="110"/>
      <c r="P143" s="103"/>
      <c r="Q143" s="109"/>
      <c r="R143" s="113"/>
      <c r="S143" s="108"/>
      <c r="T143" s="113"/>
      <c r="U143" s="113"/>
      <c r="V143" s="514"/>
      <c r="W143" s="428" t="s">
        <v>41</v>
      </c>
      <c r="X143" s="113"/>
      <c r="Y143" s="514"/>
      <c r="Z143" s="110"/>
      <c r="AA143" s="110"/>
    </row>
    <row r="144" spans="1:27" x14ac:dyDescent="0.2">
      <c r="A144" s="103"/>
      <c r="B144" s="114"/>
      <c r="C144" s="111"/>
      <c r="D144" s="104"/>
      <c r="E144" s="104"/>
      <c r="F144" s="105" t="s">
        <v>41</v>
      </c>
      <c r="G144" s="106"/>
      <c r="H144" s="104"/>
      <c r="I144" s="104"/>
      <c r="J144" s="107"/>
      <c r="K144" s="107"/>
      <c r="L144" s="525"/>
      <c r="M144" s="112"/>
      <c r="N144" s="112"/>
      <c r="O144" s="110"/>
      <c r="P144" s="103"/>
      <c r="Q144" s="109"/>
      <c r="R144" s="113"/>
      <c r="S144" s="108"/>
      <c r="T144" s="113"/>
      <c r="U144" s="113"/>
      <c r="V144" s="514"/>
      <c r="W144" s="428" t="s">
        <v>41</v>
      </c>
      <c r="X144" s="113"/>
      <c r="Y144" s="514"/>
      <c r="Z144" s="110"/>
      <c r="AA144" s="110"/>
    </row>
    <row r="145" spans="1:27" x14ac:dyDescent="0.2">
      <c r="A145" s="103"/>
      <c r="B145" s="114"/>
      <c r="C145" s="111"/>
      <c r="D145" s="104"/>
      <c r="E145" s="104"/>
      <c r="F145" s="105" t="s">
        <v>41</v>
      </c>
      <c r="G145" s="106"/>
      <c r="H145" s="104"/>
      <c r="I145" s="104"/>
      <c r="J145" s="107"/>
      <c r="K145" s="107"/>
      <c r="L145" s="525"/>
      <c r="M145" s="112"/>
      <c r="N145" s="112"/>
      <c r="O145" s="110"/>
      <c r="P145" s="103"/>
      <c r="Q145" s="109"/>
      <c r="R145" s="113"/>
      <c r="S145" s="108"/>
      <c r="T145" s="113"/>
      <c r="U145" s="113"/>
      <c r="V145" s="514"/>
      <c r="W145" s="428" t="s">
        <v>41</v>
      </c>
      <c r="X145" s="113"/>
      <c r="Y145" s="514"/>
      <c r="Z145" s="110"/>
      <c r="AA145" s="110"/>
    </row>
    <row r="146" spans="1:27" x14ac:dyDescent="0.2">
      <c r="A146" s="103"/>
      <c r="B146" s="114"/>
      <c r="C146" s="111"/>
      <c r="D146" s="104"/>
      <c r="E146" s="104"/>
      <c r="F146" s="105" t="s">
        <v>41</v>
      </c>
      <c r="G146" s="106"/>
      <c r="H146" s="104"/>
      <c r="I146" s="104"/>
      <c r="J146" s="107"/>
      <c r="K146" s="107"/>
      <c r="L146" s="525"/>
      <c r="M146" s="112"/>
      <c r="N146" s="112"/>
      <c r="O146" s="110"/>
      <c r="P146" s="103"/>
      <c r="Q146" s="109"/>
      <c r="R146" s="113"/>
      <c r="S146" s="108"/>
      <c r="T146" s="113"/>
      <c r="U146" s="113"/>
      <c r="V146" s="514"/>
      <c r="W146" s="428" t="s">
        <v>41</v>
      </c>
      <c r="X146" s="113"/>
      <c r="Y146" s="514"/>
      <c r="Z146" s="110"/>
      <c r="AA146" s="110"/>
    </row>
    <row r="147" spans="1:27" x14ac:dyDescent="0.2">
      <c r="A147" s="103"/>
      <c r="B147" s="114"/>
      <c r="C147" s="111"/>
      <c r="D147" s="104"/>
      <c r="E147" s="104"/>
      <c r="F147" s="105" t="s">
        <v>41</v>
      </c>
      <c r="G147" s="106"/>
      <c r="H147" s="104"/>
      <c r="I147" s="104"/>
      <c r="J147" s="107"/>
      <c r="K147" s="107"/>
      <c r="L147" s="525"/>
      <c r="M147" s="112"/>
      <c r="N147" s="112"/>
      <c r="O147" s="110"/>
      <c r="P147" s="103"/>
      <c r="Q147" s="109"/>
      <c r="R147" s="113"/>
      <c r="S147" s="108"/>
      <c r="T147" s="113"/>
      <c r="U147" s="113"/>
      <c r="V147" s="514"/>
      <c r="W147" s="428" t="s">
        <v>41</v>
      </c>
      <c r="X147" s="113"/>
      <c r="Y147" s="514"/>
      <c r="Z147" s="110"/>
      <c r="AA147" s="110"/>
    </row>
    <row r="148" spans="1:27" x14ac:dyDescent="0.2">
      <c r="A148" s="103"/>
      <c r="B148" s="114"/>
      <c r="C148" s="111"/>
      <c r="D148" s="104"/>
      <c r="E148" s="104"/>
      <c r="F148" s="105" t="s">
        <v>41</v>
      </c>
      <c r="G148" s="106"/>
      <c r="H148" s="104"/>
      <c r="I148" s="104"/>
      <c r="J148" s="107"/>
      <c r="K148" s="107"/>
      <c r="L148" s="525"/>
      <c r="M148" s="112"/>
      <c r="N148" s="112"/>
      <c r="O148" s="110"/>
      <c r="P148" s="103"/>
      <c r="Q148" s="109"/>
      <c r="R148" s="113"/>
      <c r="S148" s="108"/>
      <c r="T148" s="113"/>
      <c r="U148" s="113"/>
      <c r="V148" s="514"/>
      <c r="W148" s="428" t="s">
        <v>41</v>
      </c>
      <c r="X148" s="113"/>
      <c r="Y148" s="514"/>
      <c r="Z148" s="110"/>
      <c r="AA148" s="110"/>
    </row>
    <row r="149" spans="1:27" x14ac:dyDescent="0.2">
      <c r="A149" s="103"/>
      <c r="B149" s="114"/>
      <c r="C149" s="111"/>
      <c r="D149" s="104"/>
      <c r="E149" s="104"/>
      <c r="F149" s="105" t="s">
        <v>41</v>
      </c>
      <c r="G149" s="106"/>
      <c r="H149" s="104"/>
      <c r="I149" s="104"/>
      <c r="J149" s="107"/>
      <c r="K149" s="107"/>
      <c r="L149" s="525"/>
      <c r="M149" s="112"/>
      <c r="N149" s="112"/>
      <c r="O149" s="110"/>
      <c r="P149" s="103"/>
      <c r="Q149" s="109"/>
      <c r="R149" s="113"/>
      <c r="S149" s="108"/>
      <c r="T149" s="113"/>
      <c r="U149" s="113"/>
      <c r="V149" s="514"/>
      <c r="W149" s="428" t="s">
        <v>41</v>
      </c>
      <c r="X149" s="113"/>
      <c r="Y149" s="514"/>
      <c r="Z149" s="110"/>
      <c r="AA149" s="110"/>
    </row>
    <row r="150" spans="1:27" x14ac:dyDescent="0.2">
      <c r="A150" s="103"/>
      <c r="B150" s="114"/>
      <c r="C150" s="111"/>
      <c r="D150" s="104"/>
      <c r="E150" s="104"/>
      <c r="F150" s="105" t="s">
        <v>41</v>
      </c>
      <c r="G150" s="106"/>
      <c r="H150" s="104"/>
      <c r="I150" s="104"/>
      <c r="J150" s="107"/>
      <c r="K150" s="107"/>
      <c r="L150" s="525"/>
      <c r="M150" s="112"/>
      <c r="N150" s="112"/>
      <c r="O150" s="110"/>
      <c r="P150" s="103"/>
      <c r="Q150" s="109"/>
      <c r="R150" s="113"/>
      <c r="S150" s="108"/>
      <c r="T150" s="113"/>
      <c r="U150" s="113"/>
      <c r="V150" s="514"/>
      <c r="W150" s="428" t="s">
        <v>41</v>
      </c>
      <c r="X150" s="113"/>
      <c r="Y150" s="514"/>
      <c r="Z150" s="110"/>
      <c r="AA150" s="110"/>
    </row>
    <row r="151" spans="1:27" x14ac:dyDescent="0.2">
      <c r="A151" s="103"/>
      <c r="B151" s="114"/>
      <c r="C151" s="111"/>
      <c r="D151" s="104"/>
      <c r="E151" s="104"/>
      <c r="F151" s="105" t="s">
        <v>41</v>
      </c>
      <c r="G151" s="106"/>
      <c r="H151" s="104"/>
      <c r="I151" s="104"/>
      <c r="J151" s="107"/>
      <c r="K151" s="107"/>
      <c r="L151" s="525"/>
      <c r="M151" s="112"/>
      <c r="N151" s="112"/>
      <c r="O151" s="110"/>
      <c r="P151" s="103"/>
      <c r="Q151" s="109"/>
      <c r="R151" s="113"/>
      <c r="S151" s="108"/>
      <c r="T151" s="113"/>
      <c r="U151" s="113"/>
      <c r="V151" s="514"/>
      <c r="W151" s="428" t="s">
        <v>41</v>
      </c>
      <c r="X151" s="113"/>
      <c r="Y151" s="514"/>
      <c r="Z151" s="110"/>
      <c r="AA151" s="110"/>
    </row>
    <row r="152" spans="1:27" x14ac:dyDescent="0.2">
      <c r="A152" s="103"/>
      <c r="B152" s="114"/>
      <c r="C152" s="111"/>
      <c r="D152" s="104"/>
      <c r="E152" s="104"/>
      <c r="F152" s="105" t="s">
        <v>41</v>
      </c>
      <c r="G152" s="106"/>
      <c r="H152" s="104"/>
      <c r="I152" s="104"/>
      <c r="J152" s="107"/>
      <c r="K152" s="107"/>
      <c r="L152" s="525"/>
      <c r="M152" s="112"/>
      <c r="N152" s="112"/>
      <c r="O152" s="110"/>
      <c r="P152" s="103"/>
      <c r="Q152" s="109"/>
      <c r="R152" s="113"/>
      <c r="S152" s="108"/>
      <c r="T152" s="113"/>
      <c r="U152" s="113"/>
      <c r="V152" s="514"/>
      <c r="W152" s="428" t="s">
        <v>41</v>
      </c>
      <c r="X152" s="113"/>
      <c r="Y152" s="514"/>
      <c r="Z152" s="110"/>
      <c r="AA152" s="110"/>
    </row>
    <row r="153" spans="1:27" x14ac:dyDescent="0.2">
      <c r="A153" s="103"/>
      <c r="B153" s="114"/>
      <c r="C153" s="111"/>
      <c r="D153" s="104"/>
      <c r="E153" s="104"/>
      <c r="F153" s="105" t="s">
        <v>41</v>
      </c>
      <c r="G153" s="106"/>
      <c r="H153" s="104"/>
      <c r="I153" s="104"/>
      <c r="J153" s="107"/>
      <c r="K153" s="107"/>
      <c r="L153" s="525"/>
      <c r="M153" s="112"/>
      <c r="N153" s="112"/>
      <c r="O153" s="110"/>
      <c r="P153" s="103"/>
      <c r="Q153" s="109"/>
      <c r="R153" s="113"/>
      <c r="S153" s="108"/>
      <c r="T153" s="113"/>
      <c r="U153" s="113"/>
      <c r="V153" s="514"/>
      <c r="W153" s="428" t="s">
        <v>41</v>
      </c>
      <c r="X153" s="113"/>
      <c r="Y153" s="514"/>
      <c r="Z153" s="110"/>
      <c r="AA153" s="110"/>
    </row>
    <row r="154" spans="1:27" x14ac:dyDescent="0.2">
      <c r="A154" s="103"/>
      <c r="B154" s="114"/>
      <c r="C154" s="111"/>
      <c r="D154" s="104"/>
      <c r="E154" s="104"/>
      <c r="F154" s="105" t="s">
        <v>41</v>
      </c>
      <c r="G154" s="106"/>
      <c r="H154" s="104"/>
      <c r="I154" s="104"/>
      <c r="J154" s="107"/>
      <c r="K154" s="107"/>
      <c r="L154" s="525"/>
      <c r="M154" s="112"/>
      <c r="N154" s="112"/>
      <c r="O154" s="110"/>
      <c r="P154" s="103"/>
      <c r="Q154" s="109"/>
      <c r="R154" s="113"/>
      <c r="S154" s="108"/>
      <c r="T154" s="113"/>
      <c r="U154" s="113"/>
      <c r="V154" s="514"/>
      <c r="W154" s="428" t="s">
        <v>41</v>
      </c>
      <c r="X154" s="113"/>
      <c r="Y154" s="514"/>
      <c r="Z154" s="110"/>
      <c r="AA154" s="110"/>
    </row>
    <row r="155" spans="1:27" x14ac:dyDescent="0.2">
      <c r="A155" s="103"/>
      <c r="B155" s="114"/>
      <c r="C155" s="111"/>
      <c r="D155" s="104"/>
      <c r="E155" s="104"/>
      <c r="F155" s="105" t="s">
        <v>41</v>
      </c>
      <c r="G155" s="106"/>
      <c r="H155" s="104"/>
      <c r="I155" s="104"/>
      <c r="J155" s="107"/>
      <c r="K155" s="107"/>
      <c r="L155" s="525"/>
      <c r="M155" s="112"/>
      <c r="N155" s="112"/>
      <c r="O155" s="110"/>
      <c r="P155" s="103"/>
      <c r="Q155" s="109"/>
      <c r="R155" s="113"/>
      <c r="S155" s="108"/>
      <c r="T155" s="113"/>
      <c r="U155" s="113"/>
      <c r="V155" s="514"/>
      <c r="W155" s="428" t="s">
        <v>41</v>
      </c>
      <c r="X155" s="113"/>
      <c r="Y155" s="514"/>
      <c r="Z155" s="110"/>
      <c r="AA155" s="110"/>
    </row>
    <row r="156" spans="1:27" x14ac:dyDescent="0.2">
      <c r="A156" s="103"/>
      <c r="B156" s="114"/>
      <c r="C156" s="111"/>
      <c r="D156" s="104"/>
      <c r="E156" s="104"/>
      <c r="F156" s="105" t="s">
        <v>41</v>
      </c>
      <c r="G156" s="106"/>
      <c r="H156" s="104"/>
      <c r="I156" s="104"/>
      <c r="J156" s="107"/>
      <c r="K156" s="107"/>
      <c r="L156" s="525"/>
      <c r="M156" s="112"/>
      <c r="N156" s="112"/>
      <c r="O156" s="110"/>
      <c r="P156" s="103"/>
      <c r="Q156" s="109"/>
      <c r="R156" s="113"/>
      <c r="S156" s="108"/>
      <c r="T156" s="113"/>
      <c r="U156" s="113"/>
      <c r="V156" s="514"/>
      <c r="W156" s="428" t="s">
        <v>41</v>
      </c>
      <c r="X156" s="113"/>
      <c r="Y156" s="514"/>
      <c r="Z156" s="110"/>
      <c r="AA156" s="110"/>
    </row>
    <row r="157" spans="1:27" x14ac:dyDescent="0.2">
      <c r="A157" s="103"/>
      <c r="B157" s="114"/>
      <c r="C157" s="111"/>
      <c r="D157" s="104"/>
      <c r="E157" s="104"/>
      <c r="F157" s="105" t="s">
        <v>41</v>
      </c>
      <c r="G157" s="106"/>
      <c r="H157" s="104"/>
      <c r="I157" s="104"/>
      <c r="J157" s="107"/>
      <c r="K157" s="107"/>
      <c r="L157" s="525"/>
      <c r="M157" s="112"/>
      <c r="N157" s="112"/>
      <c r="O157" s="110"/>
      <c r="P157" s="103"/>
      <c r="Q157" s="109"/>
      <c r="R157" s="113"/>
      <c r="S157" s="108"/>
      <c r="T157" s="113"/>
      <c r="U157" s="113"/>
      <c r="V157" s="514"/>
      <c r="W157" s="428" t="s">
        <v>41</v>
      </c>
      <c r="X157" s="113"/>
      <c r="Y157" s="514"/>
      <c r="Z157" s="110"/>
      <c r="AA157" s="110"/>
    </row>
    <row r="158" spans="1:27" x14ac:dyDescent="0.2">
      <c r="A158" s="103"/>
      <c r="B158" s="114"/>
      <c r="C158" s="111"/>
      <c r="D158" s="104"/>
      <c r="E158" s="104"/>
      <c r="F158" s="105" t="s">
        <v>41</v>
      </c>
      <c r="G158" s="106"/>
      <c r="H158" s="104"/>
      <c r="I158" s="104"/>
      <c r="J158" s="107"/>
      <c r="K158" s="107"/>
      <c r="L158" s="525"/>
      <c r="M158" s="112"/>
      <c r="N158" s="112"/>
      <c r="O158" s="110"/>
      <c r="P158" s="103"/>
      <c r="Q158" s="109"/>
      <c r="R158" s="113"/>
      <c r="S158" s="108"/>
      <c r="T158" s="113"/>
      <c r="U158" s="113"/>
      <c r="V158" s="514"/>
      <c r="W158" s="428" t="s">
        <v>41</v>
      </c>
      <c r="X158" s="113"/>
      <c r="Y158" s="514"/>
      <c r="Z158" s="110"/>
      <c r="AA158" s="110"/>
    </row>
    <row r="159" spans="1:27" x14ac:dyDescent="0.2">
      <c r="A159" s="103"/>
      <c r="B159" s="114"/>
      <c r="C159" s="111"/>
      <c r="D159" s="104"/>
      <c r="E159" s="104"/>
      <c r="F159" s="105" t="s">
        <v>41</v>
      </c>
      <c r="G159" s="106"/>
      <c r="H159" s="104"/>
      <c r="I159" s="104"/>
      <c r="J159" s="107"/>
      <c r="K159" s="107"/>
      <c r="L159" s="525"/>
      <c r="M159" s="112"/>
      <c r="N159" s="112"/>
      <c r="O159" s="110"/>
      <c r="P159" s="103"/>
      <c r="Q159" s="109"/>
      <c r="R159" s="113"/>
      <c r="S159" s="108"/>
      <c r="T159" s="113"/>
      <c r="U159" s="113"/>
      <c r="V159" s="514"/>
      <c r="W159" s="428" t="s">
        <v>41</v>
      </c>
      <c r="X159" s="113"/>
      <c r="Y159" s="514"/>
      <c r="Z159" s="110"/>
      <c r="AA159" s="110"/>
    </row>
    <row r="160" spans="1:27" x14ac:dyDescent="0.2">
      <c r="A160" s="103"/>
      <c r="B160" s="114"/>
      <c r="C160" s="111"/>
      <c r="D160" s="104"/>
      <c r="E160" s="104"/>
      <c r="F160" s="105" t="s">
        <v>41</v>
      </c>
      <c r="G160" s="106"/>
      <c r="H160" s="104"/>
      <c r="I160" s="104"/>
      <c r="J160" s="107"/>
      <c r="K160" s="107"/>
      <c r="L160" s="525"/>
      <c r="M160" s="112"/>
      <c r="N160" s="112"/>
      <c r="O160" s="110"/>
      <c r="P160" s="103"/>
      <c r="Q160" s="109"/>
      <c r="R160" s="113"/>
      <c r="S160" s="108"/>
      <c r="T160" s="113"/>
      <c r="U160" s="113"/>
      <c r="V160" s="514"/>
      <c r="W160" s="428" t="s">
        <v>41</v>
      </c>
      <c r="X160" s="113"/>
      <c r="Y160" s="514"/>
      <c r="Z160" s="110"/>
      <c r="AA160" s="110"/>
    </row>
    <row r="161" spans="1:27" x14ac:dyDescent="0.2">
      <c r="A161" s="103"/>
      <c r="B161" s="114"/>
      <c r="C161" s="111"/>
      <c r="D161" s="104"/>
      <c r="E161" s="104"/>
      <c r="F161" s="105" t="s">
        <v>41</v>
      </c>
      <c r="G161" s="106"/>
      <c r="H161" s="104"/>
      <c r="I161" s="104"/>
      <c r="J161" s="107"/>
      <c r="K161" s="107"/>
      <c r="L161" s="525"/>
      <c r="M161" s="112"/>
      <c r="N161" s="112"/>
      <c r="O161" s="110"/>
      <c r="P161" s="103"/>
      <c r="Q161" s="109"/>
      <c r="R161" s="113"/>
      <c r="S161" s="108"/>
      <c r="T161" s="113"/>
      <c r="U161" s="113"/>
      <c r="V161" s="514"/>
      <c r="W161" s="428" t="s">
        <v>41</v>
      </c>
      <c r="X161" s="113"/>
      <c r="Y161" s="514"/>
      <c r="Z161" s="110"/>
      <c r="AA161" s="110"/>
    </row>
    <row r="162" spans="1:27" x14ac:dyDescent="0.2">
      <c r="A162" s="103"/>
      <c r="B162" s="114"/>
      <c r="C162" s="111"/>
      <c r="D162" s="104"/>
      <c r="E162" s="104"/>
      <c r="F162" s="105" t="s">
        <v>41</v>
      </c>
      <c r="G162" s="106"/>
      <c r="H162" s="104"/>
      <c r="I162" s="104"/>
      <c r="J162" s="107"/>
      <c r="K162" s="107"/>
      <c r="L162" s="525"/>
      <c r="M162" s="112"/>
      <c r="N162" s="112"/>
      <c r="O162" s="110"/>
      <c r="P162" s="103"/>
      <c r="Q162" s="109"/>
      <c r="R162" s="113"/>
      <c r="S162" s="108"/>
      <c r="T162" s="113"/>
      <c r="U162" s="113"/>
      <c r="V162" s="514"/>
      <c r="W162" s="428" t="s">
        <v>41</v>
      </c>
      <c r="X162" s="113"/>
      <c r="Y162" s="514"/>
      <c r="Z162" s="110"/>
      <c r="AA162" s="110"/>
    </row>
    <row r="163" spans="1:27" x14ac:dyDescent="0.2">
      <c r="A163" s="103"/>
      <c r="B163" s="114"/>
      <c r="C163" s="111"/>
      <c r="D163" s="104"/>
      <c r="E163" s="104"/>
      <c r="F163" s="105" t="s">
        <v>41</v>
      </c>
      <c r="G163" s="106"/>
      <c r="H163" s="104"/>
      <c r="I163" s="104"/>
      <c r="J163" s="107"/>
      <c r="K163" s="107"/>
      <c r="L163" s="525"/>
      <c r="M163" s="112"/>
      <c r="N163" s="112"/>
      <c r="O163" s="110"/>
      <c r="P163" s="103"/>
      <c r="Q163" s="109"/>
      <c r="R163" s="113"/>
      <c r="S163" s="108"/>
      <c r="T163" s="113"/>
      <c r="U163" s="113"/>
      <c r="V163" s="514"/>
      <c r="W163" s="428" t="s">
        <v>41</v>
      </c>
      <c r="X163" s="113"/>
      <c r="Y163" s="514"/>
      <c r="Z163" s="110"/>
      <c r="AA163" s="110"/>
    </row>
    <row r="164" spans="1:27" x14ac:dyDescent="0.2">
      <c r="A164" s="103"/>
      <c r="B164" s="114"/>
      <c r="C164" s="111"/>
      <c r="D164" s="104"/>
      <c r="E164" s="104"/>
      <c r="F164" s="105" t="s">
        <v>41</v>
      </c>
      <c r="G164" s="106"/>
      <c r="H164" s="104"/>
      <c r="I164" s="104"/>
      <c r="J164" s="107"/>
      <c r="K164" s="107"/>
      <c r="L164" s="525"/>
      <c r="M164" s="112"/>
      <c r="N164" s="112"/>
      <c r="O164" s="110"/>
      <c r="P164" s="103"/>
      <c r="Q164" s="109"/>
      <c r="R164" s="113"/>
      <c r="S164" s="108"/>
      <c r="T164" s="113"/>
      <c r="U164" s="113"/>
      <c r="V164" s="514"/>
      <c r="W164" s="428" t="s">
        <v>41</v>
      </c>
      <c r="X164" s="113"/>
      <c r="Y164" s="514"/>
      <c r="Z164" s="110"/>
      <c r="AA164" s="110"/>
    </row>
    <row r="165" spans="1:27" x14ac:dyDescent="0.2">
      <c r="A165" s="103"/>
      <c r="B165" s="114"/>
      <c r="C165" s="111"/>
      <c r="D165" s="104"/>
      <c r="E165" s="104"/>
      <c r="F165" s="105" t="s">
        <v>41</v>
      </c>
      <c r="G165" s="106"/>
      <c r="H165" s="104"/>
      <c r="I165" s="104"/>
      <c r="J165" s="107"/>
      <c r="K165" s="107"/>
      <c r="L165" s="525"/>
      <c r="M165" s="112"/>
      <c r="N165" s="112"/>
      <c r="O165" s="110"/>
      <c r="P165" s="103"/>
      <c r="Q165" s="109"/>
      <c r="R165" s="113"/>
      <c r="S165" s="108"/>
      <c r="T165" s="113"/>
      <c r="U165" s="113"/>
      <c r="V165" s="514"/>
      <c r="W165" s="428" t="s">
        <v>41</v>
      </c>
      <c r="X165" s="113"/>
      <c r="Y165" s="514"/>
      <c r="Z165" s="110"/>
      <c r="AA165" s="110"/>
    </row>
    <row r="166" spans="1:27" x14ac:dyDescent="0.2">
      <c r="A166" s="103"/>
      <c r="B166" s="114"/>
      <c r="C166" s="111"/>
      <c r="D166" s="104"/>
      <c r="E166" s="104"/>
      <c r="F166" s="105" t="s">
        <v>41</v>
      </c>
      <c r="G166" s="106"/>
      <c r="H166" s="104"/>
      <c r="I166" s="104"/>
      <c r="J166" s="107"/>
      <c r="K166" s="107"/>
      <c r="L166" s="525"/>
      <c r="M166" s="112"/>
      <c r="N166" s="112"/>
      <c r="O166" s="110"/>
      <c r="P166" s="103"/>
      <c r="Q166" s="109"/>
      <c r="R166" s="113"/>
      <c r="S166" s="108"/>
      <c r="T166" s="113"/>
      <c r="U166" s="113"/>
      <c r="V166" s="514"/>
      <c r="W166" s="428" t="s">
        <v>41</v>
      </c>
      <c r="X166" s="113"/>
      <c r="Y166" s="514"/>
      <c r="Z166" s="110"/>
      <c r="AA166" s="110"/>
    </row>
    <row r="167" spans="1:27" x14ac:dyDescent="0.2">
      <c r="A167" s="103"/>
      <c r="B167" s="114"/>
      <c r="C167" s="111"/>
      <c r="D167" s="104"/>
      <c r="E167" s="104"/>
      <c r="F167" s="105" t="s">
        <v>41</v>
      </c>
      <c r="G167" s="106"/>
      <c r="H167" s="104"/>
      <c r="I167" s="104"/>
      <c r="J167" s="107"/>
      <c r="K167" s="107"/>
      <c r="L167" s="525"/>
      <c r="M167" s="112"/>
      <c r="N167" s="112"/>
      <c r="O167" s="110"/>
      <c r="P167" s="103"/>
      <c r="Q167" s="109"/>
      <c r="R167" s="113"/>
      <c r="S167" s="108"/>
      <c r="T167" s="113"/>
      <c r="U167" s="113"/>
      <c r="V167" s="514"/>
      <c r="W167" s="428" t="s">
        <v>41</v>
      </c>
      <c r="X167" s="113"/>
      <c r="Y167" s="514"/>
      <c r="Z167" s="110"/>
      <c r="AA167" s="110"/>
    </row>
    <row r="168" spans="1:27" x14ac:dyDescent="0.2">
      <c r="A168" s="103"/>
      <c r="B168" s="114"/>
      <c r="C168" s="111"/>
      <c r="D168" s="104"/>
      <c r="E168" s="104"/>
      <c r="F168" s="105" t="s">
        <v>41</v>
      </c>
      <c r="G168" s="106"/>
      <c r="H168" s="104"/>
      <c r="I168" s="104"/>
      <c r="J168" s="107"/>
      <c r="K168" s="107"/>
      <c r="L168" s="525"/>
      <c r="M168" s="112"/>
      <c r="N168" s="112"/>
      <c r="O168" s="110"/>
      <c r="P168" s="103"/>
      <c r="Q168" s="109"/>
      <c r="R168" s="113"/>
      <c r="S168" s="108"/>
      <c r="T168" s="113"/>
      <c r="U168" s="113"/>
      <c r="V168" s="514"/>
      <c r="W168" s="428" t="s">
        <v>41</v>
      </c>
      <c r="X168" s="113"/>
      <c r="Y168" s="514"/>
      <c r="Z168" s="110"/>
      <c r="AA168" s="110"/>
    </row>
    <row r="169" spans="1:27" x14ac:dyDescent="0.2">
      <c r="A169" s="103"/>
      <c r="B169" s="114"/>
      <c r="C169" s="111"/>
      <c r="D169" s="104"/>
      <c r="E169" s="104"/>
      <c r="F169" s="105" t="s">
        <v>41</v>
      </c>
      <c r="G169" s="106"/>
      <c r="H169" s="104"/>
      <c r="I169" s="104"/>
      <c r="J169" s="107"/>
      <c r="K169" s="107"/>
      <c r="L169" s="525"/>
      <c r="M169" s="112"/>
      <c r="N169" s="112"/>
      <c r="O169" s="110"/>
      <c r="P169" s="103"/>
      <c r="Q169" s="109"/>
      <c r="R169" s="113"/>
      <c r="S169" s="108"/>
      <c r="T169" s="113"/>
      <c r="U169" s="113"/>
      <c r="V169" s="514"/>
      <c r="W169" s="428" t="s">
        <v>41</v>
      </c>
      <c r="X169" s="113"/>
      <c r="Y169" s="514"/>
      <c r="Z169" s="110"/>
      <c r="AA169" s="110"/>
    </row>
    <row r="170" spans="1:27" x14ac:dyDescent="0.2">
      <c r="A170" s="103"/>
      <c r="B170" s="114"/>
      <c r="C170" s="111"/>
      <c r="D170" s="104"/>
      <c r="E170" s="104"/>
      <c r="F170" s="105" t="s">
        <v>41</v>
      </c>
      <c r="G170" s="106"/>
      <c r="H170" s="104"/>
      <c r="I170" s="104"/>
      <c r="J170" s="107"/>
      <c r="K170" s="107"/>
      <c r="L170" s="525"/>
      <c r="M170" s="112"/>
      <c r="N170" s="112"/>
      <c r="O170" s="110"/>
      <c r="P170" s="103"/>
      <c r="Q170" s="109"/>
      <c r="R170" s="113"/>
      <c r="S170" s="108"/>
      <c r="T170" s="113"/>
      <c r="U170" s="113"/>
      <c r="V170" s="514"/>
      <c r="W170" s="428" t="s">
        <v>41</v>
      </c>
      <c r="X170" s="113"/>
      <c r="Y170" s="514"/>
      <c r="Z170" s="110"/>
      <c r="AA170" s="110"/>
    </row>
    <row r="171" spans="1:27" x14ac:dyDescent="0.2">
      <c r="A171" s="103"/>
      <c r="B171" s="114"/>
      <c r="C171" s="111"/>
      <c r="D171" s="104"/>
      <c r="E171" s="104"/>
      <c r="F171" s="105" t="s">
        <v>41</v>
      </c>
      <c r="G171" s="106"/>
      <c r="H171" s="104"/>
      <c r="I171" s="104"/>
      <c r="J171" s="107"/>
      <c r="K171" s="107"/>
      <c r="L171" s="525"/>
      <c r="M171" s="112"/>
      <c r="N171" s="112"/>
      <c r="O171" s="110"/>
      <c r="P171" s="103"/>
      <c r="Q171" s="109"/>
      <c r="R171" s="113"/>
      <c r="S171" s="108"/>
      <c r="T171" s="113"/>
      <c r="U171" s="113"/>
      <c r="V171" s="514"/>
      <c r="W171" s="428" t="s">
        <v>41</v>
      </c>
      <c r="X171" s="113"/>
      <c r="Y171" s="514"/>
      <c r="Z171" s="110"/>
      <c r="AA171" s="110"/>
    </row>
    <row r="172" spans="1:27" x14ac:dyDescent="0.2">
      <c r="A172" s="103"/>
      <c r="B172" s="114"/>
      <c r="C172" s="111"/>
      <c r="D172" s="104"/>
      <c r="E172" s="104"/>
      <c r="F172" s="105" t="s">
        <v>41</v>
      </c>
      <c r="G172" s="106"/>
      <c r="H172" s="104"/>
      <c r="I172" s="104"/>
      <c r="J172" s="107"/>
      <c r="K172" s="107"/>
      <c r="L172" s="525"/>
      <c r="M172" s="112"/>
      <c r="N172" s="112"/>
      <c r="O172" s="110"/>
      <c r="P172" s="103"/>
      <c r="Q172" s="109"/>
      <c r="R172" s="113"/>
      <c r="S172" s="108"/>
      <c r="T172" s="113"/>
      <c r="U172" s="113"/>
      <c r="V172" s="514"/>
      <c r="W172" s="428" t="s">
        <v>41</v>
      </c>
      <c r="X172" s="113"/>
      <c r="Y172" s="514"/>
      <c r="Z172" s="110"/>
      <c r="AA172" s="110"/>
    </row>
    <row r="173" spans="1:27" x14ac:dyDescent="0.2">
      <c r="A173" s="103"/>
      <c r="B173" s="114"/>
      <c r="C173" s="111"/>
      <c r="D173" s="104"/>
      <c r="E173" s="104"/>
      <c r="F173" s="105" t="s">
        <v>41</v>
      </c>
      <c r="G173" s="106"/>
      <c r="H173" s="104"/>
      <c r="I173" s="104"/>
      <c r="J173" s="107"/>
      <c r="K173" s="107"/>
      <c r="L173" s="525"/>
      <c r="M173" s="112"/>
      <c r="N173" s="112"/>
      <c r="O173" s="110"/>
      <c r="P173" s="103"/>
      <c r="Q173" s="109"/>
      <c r="R173" s="113"/>
      <c r="S173" s="108"/>
      <c r="T173" s="113"/>
      <c r="U173" s="113"/>
      <c r="V173" s="514"/>
      <c r="W173" s="428" t="s">
        <v>41</v>
      </c>
      <c r="X173" s="113"/>
      <c r="Y173" s="514"/>
      <c r="Z173" s="110"/>
      <c r="AA173" s="110"/>
    </row>
    <row r="174" spans="1:27" x14ac:dyDescent="0.2">
      <c r="A174" s="103"/>
      <c r="B174" s="114"/>
      <c r="C174" s="111"/>
      <c r="D174" s="104"/>
      <c r="E174" s="104"/>
      <c r="F174" s="105" t="s">
        <v>41</v>
      </c>
      <c r="G174" s="106"/>
      <c r="H174" s="104"/>
      <c r="I174" s="104"/>
      <c r="J174" s="107"/>
      <c r="K174" s="107"/>
      <c r="L174" s="525"/>
      <c r="M174" s="112"/>
      <c r="N174" s="112"/>
      <c r="O174" s="110"/>
      <c r="P174" s="103"/>
      <c r="Q174" s="109"/>
      <c r="R174" s="113"/>
      <c r="S174" s="108"/>
      <c r="T174" s="113"/>
      <c r="U174" s="113"/>
      <c r="V174" s="514"/>
      <c r="W174" s="428" t="s">
        <v>41</v>
      </c>
      <c r="X174" s="113"/>
      <c r="Y174" s="514"/>
      <c r="Z174" s="110"/>
      <c r="AA174" s="110"/>
    </row>
    <row r="175" spans="1:27" x14ac:dyDescent="0.2">
      <c r="A175" s="103"/>
      <c r="B175" s="114"/>
      <c r="C175" s="111"/>
      <c r="D175" s="104"/>
      <c r="E175" s="104"/>
      <c r="F175" s="105" t="s">
        <v>41</v>
      </c>
      <c r="G175" s="106"/>
      <c r="H175" s="104"/>
      <c r="I175" s="104"/>
      <c r="J175" s="107"/>
      <c r="K175" s="107"/>
      <c r="L175" s="525"/>
      <c r="M175" s="112"/>
      <c r="N175" s="112"/>
      <c r="O175" s="110"/>
      <c r="P175" s="103"/>
      <c r="Q175" s="109"/>
      <c r="R175" s="113"/>
      <c r="S175" s="108"/>
      <c r="T175" s="113"/>
      <c r="U175" s="113"/>
      <c r="V175" s="514"/>
      <c r="W175" s="428" t="s">
        <v>41</v>
      </c>
      <c r="X175" s="113"/>
      <c r="Y175" s="514"/>
      <c r="Z175" s="110"/>
      <c r="AA175" s="110"/>
    </row>
    <row r="176" spans="1:27" x14ac:dyDescent="0.2">
      <c r="A176" s="103"/>
      <c r="B176" s="114"/>
      <c r="C176" s="111"/>
      <c r="D176" s="104"/>
      <c r="E176" s="104"/>
      <c r="F176" s="105" t="s">
        <v>41</v>
      </c>
      <c r="G176" s="106"/>
      <c r="H176" s="104"/>
      <c r="I176" s="104"/>
      <c r="J176" s="107"/>
      <c r="K176" s="107"/>
      <c r="L176" s="525"/>
      <c r="M176" s="112"/>
      <c r="N176" s="112"/>
      <c r="O176" s="110"/>
      <c r="P176" s="103"/>
      <c r="Q176" s="109"/>
      <c r="R176" s="113"/>
      <c r="S176" s="108"/>
      <c r="T176" s="113"/>
      <c r="U176" s="113"/>
      <c r="V176" s="514"/>
      <c r="W176" s="428" t="s">
        <v>41</v>
      </c>
      <c r="X176" s="113"/>
      <c r="Y176" s="514"/>
      <c r="Z176" s="110"/>
      <c r="AA176" s="110"/>
    </row>
    <row r="177" spans="1:27" x14ac:dyDescent="0.2">
      <c r="A177" s="103"/>
      <c r="B177" s="114"/>
      <c r="C177" s="111"/>
      <c r="D177" s="104"/>
      <c r="E177" s="104"/>
      <c r="F177" s="105" t="s">
        <v>41</v>
      </c>
      <c r="G177" s="106"/>
      <c r="H177" s="104"/>
      <c r="I177" s="104"/>
      <c r="J177" s="107"/>
      <c r="K177" s="107"/>
      <c r="L177" s="525"/>
      <c r="M177" s="112"/>
      <c r="N177" s="112"/>
      <c r="O177" s="110"/>
      <c r="P177" s="103"/>
      <c r="Q177" s="109"/>
      <c r="R177" s="113"/>
      <c r="S177" s="108"/>
      <c r="T177" s="113"/>
      <c r="U177" s="113"/>
      <c r="V177" s="514"/>
      <c r="W177" s="428" t="s">
        <v>41</v>
      </c>
      <c r="X177" s="113"/>
      <c r="Y177" s="514"/>
      <c r="Z177" s="110"/>
      <c r="AA177" s="110"/>
    </row>
    <row r="178" spans="1:27" x14ac:dyDescent="0.2">
      <c r="A178" s="103"/>
      <c r="B178" s="114"/>
      <c r="C178" s="111"/>
      <c r="D178" s="104"/>
      <c r="E178" s="104"/>
      <c r="F178" s="105" t="s">
        <v>41</v>
      </c>
      <c r="G178" s="106"/>
      <c r="H178" s="104"/>
      <c r="I178" s="104"/>
      <c r="J178" s="107"/>
      <c r="K178" s="107"/>
      <c r="L178" s="525"/>
      <c r="M178" s="112"/>
      <c r="N178" s="112"/>
      <c r="O178" s="110"/>
      <c r="P178" s="103"/>
      <c r="Q178" s="109"/>
      <c r="R178" s="113"/>
      <c r="S178" s="108"/>
      <c r="T178" s="113"/>
      <c r="U178" s="113"/>
      <c r="V178" s="514"/>
      <c r="W178" s="428" t="s">
        <v>41</v>
      </c>
      <c r="X178" s="113"/>
      <c r="Y178" s="514"/>
      <c r="Z178" s="110"/>
      <c r="AA178" s="110"/>
    </row>
    <row r="179" spans="1:27" x14ac:dyDescent="0.2">
      <c r="A179" s="103"/>
      <c r="B179" s="114"/>
      <c r="C179" s="111"/>
      <c r="D179" s="104"/>
      <c r="E179" s="104"/>
      <c r="F179" s="105" t="s">
        <v>41</v>
      </c>
      <c r="G179" s="106"/>
      <c r="H179" s="104"/>
      <c r="I179" s="104"/>
      <c r="J179" s="107"/>
      <c r="K179" s="107"/>
      <c r="L179" s="525"/>
      <c r="M179" s="112"/>
      <c r="N179" s="112"/>
      <c r="O179" s="110"/>
      <c r="P179" s="103"/>
      <c r="Q179" s="109"/>
      <c r="R179" s="113"/>
      <c r="S179" s="108"/>
      <c r="T179" s="113"/>
      <c r="U179" s="113"/>
      <c r="V179" s="514"/>
      <c r="W179" s="428" t="s">
        <v>41</v>
      </c>
      <c r="X179" s="113"/>
      <c r="Y179" s="514"/>
      <c r="Z179" s="110"/>
      <c r="AA179" s="110"/>
    </row>
    <row r="180" spans="1:27" x14ac:dyDescent="0.2">
      <c r="A180" s="103"/>
      <c r="B180" s="114"/>
      <c r="C180" s="111"/>
      <c r="D180" s="104"/>
      <c r="E180" s="104"/>
      <c r="F180" s="105" t="s">
        <v>41</v>
      </c>
      <c r="G180" s="106"/>
      <c r="H180" s="104"/>
      <c r="I180" s="104"/>
      <c r="J180" s="107"/>
      <c r="K180" s="107"/>
      <c r="L180" s="525"/>
      <c r="M180" s="112"/>
      <c r="N180" s="112"/>
      <c r="O180" s="110"/>
      <c r="P180" s="103"/>
      <c r="Q180" s="109"/>
      <c r="R180" s="113"/>
      <c r="S180" s="108"/>
      <c r="T180" s="113"/>
      <c r="U180" s="113"/>
      <c r="V180" s="514"/>
      <c r="W180" s="428" t="s">
        <v>41</v>
      </c>
      <c r="X180" s="113"/>
      <c r="Y180" s="514"/>
      <c r="Z180" s="110"/>
      <c r="AA180" s="110"/>
    </row>
    <row r="181" spans="1:27" x14ac:dyDescent="0.2">
      <c r="A181" s="103"/>
      <c r="B181" s="114"/>
      <c r="C181" s="111"/>
      <c r="D181" s="104"/>
      <c r="E181" s="104"/>
      <c r="F181" s="105" t="s">
        <v>41</v>
      </c>
      <c r="G181" s="106"/>
      <c r="H181" s="104"/>
      <c r="I181" s="104"/>
      <c r="J181" s="107"/>
      <c r="K181" s="107"/>
      <c r="L181" s="525"/>
      <c r="M181" s="112"/>
      <c r="N181" s="112"/>
      <c r="O181" s="110"/>
      <c r="P181" s="103"/>
      <c r="Q181" s="109"/>
      <c r="R181" s="113"/>
      <c r="S181" s="108"/>
      <c r="T181" s="113"/>
      <c r="U181" s="113"/>
      <c r="V181" s="514"/>
      <c r="W181" s="428" t="s">
        <v>41</v>
      </c>
      <c r="X181" s="113"/>
      <c r="Y181" s="514"/>
      <c r="Z181" s="110"/>
      <c r="AA181" s="110"/>
    </row>
    <row r="182" spans="1:27" x14ac:dyDescent="0.2">
      <c r="A182" s="103"/>
      <c r="B182" s="114"/>
      <c r="C182" s="111"/>
      <c r="D182" s="104"/>
      <c r="E182" s="104"/>
      <c r="F182" s="105" t="s">
        <v>41</v>
      </c>
      <c r="G182" s="106"/>
      <c r="H182" s="104"/>
      <c r="I182" s="104"/>
      <c r="J182" s="107"/>
      <c r="K182" s="107"/>
      <c r="L182" s="525"/>
      <c r="M182" s="112"/>
      <c r="N182" s="112"/>
      <c r="O182" s="110"/>
      <c r="P182" s="103"/>
      <c r="Q182" s="109"/>
      <c r="R182" s="113"/>
      <c r="S182" s="108"/>
      <c r="T182" s="113"/>
      <c r="U182" s="113"/>
      <c r="V182" s="514"/>
      <c r="W182" s="428" t="s">
        <v>41</v>
      </c>
      <c r="X182" s="113"/>
      <c r="Y182" s="514"/>
      <c r="Z182" s="110"/>
      <c r="AA182" s="110"/>
    </row>
    <row r="183" spans="1:27" x14ac:dyDescent="0.2">
      <c r="A183" s="103"/>
      <c r="B183" s="114"/>
      <c r="C183" s="111"/>
      <c r="D183" s="104"/>
      <c r="E183" s="104"/>
      <c r="F183" s="105" t="s">
        <v>41</v>
      </c>
      <c r="G183" s="106"/>
      <c r="H183" s="104"/>
      <c r="I183" s="104"/>
      <c r="J183" s="107"/>
      <c r="K183" s="107"/>
      <c r="L183" s="525"/>
      <c r="M183" s="112"/>
      <c r="N183" s="112"/>
      <c r="O183" s="110"/>
      <c r="P183" s="103"/>
      <c r="Q183" s="109"/>
      <c r="R183" s="113"/>
      <c r="S183" s="108"/>
      <c r="T183" s="113"/>
      <c r="U183" s="113"/>
      <c r="V183" s="514"/>
      <c r="W183" s="428" t="s">
        <v>41</v>
      </c>
      <c r="X183" s="113"/>
      <c r="Y183" s="514"/>
      <c r="Z183" s="110"/>
      <c r="AA183" s="110"/>
    </row>
  </sheetData>
  <sheetProtection selectLockedCells="1"/>
  <mergeCells count="16">
    <mergeCell ref="J6:J8"/>
    <mergeCell ref="K6:K8"/>
    <mergeCell ref="B2:B6"/>
    <mergeCell ref="E2:F3"/>
    <mergeCell ref="H6:H8"/>
    <mergeCell ref="I6:I8"/>
    <mergeCell ref="A26:AA28"/>
    <mergeCell ref="A13:AA15"/>
    <mergeCell ref="A39:AA41"/>
    <mergeCell ref="H9:H10"/>
    <mergeCell ref="I9:I10"/>
    <mergeCell ref="J9:J10"/>
    <mergeCell ref="K9:K10"/>
    <mergeCell ref="R12:T12"/>
    <mergeCell ref="X12:Y12"/>
    <mergeCell ref="U12:V12"/>
  </mergeCells>
  <phoneticPr fontId="47" type="noConversion"/>
  <dataValidations count="3">
    <dataValidation type="list" allowBlank="1" showInputMessage="1" showErrorMessage="1" sqref="Q16:Q25 Q42:Q104 Q29:Q38" xr:uid="{00000000-0002-0000-0400-000001000000}">
      <formula1>"1-Short Grass, 2-Timber, 3-Tall Grass, 4-Chapperal, 5-Brush, 6-Dormant Brush, 7-Southern Rough, 8-Closed Timber Liter, 9-Hardwood Liter, 10-Timber, 11-Light Logging Slash, 12-Medium Logging Slash, 13-Heavy Logging Slash"</formula1>
    </dataValidation>
    <dataValidation type="list" allowBlank="1" showInputMessage="1" showErrorMessage="1" sqref="Z16:AA25 Z42:AA104 Z29:AA38" xr:uid="{00000000-0002-0000-0400-000002000000}">
      <formula1>"Yes, No"</formula1>
    </dataValidation>
    <dataValidation type="list" allowBlank="1" showInputMessage="1" showErrorMessage="1" sqref="G16:G25 G42:G183 G29:G38" xr:uid="{00000000-0002-0000-0400-000003000000}">
      <formula1>"TDX,SUX,LIX"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C45"/>
  <sheetViews>
    <sheetView workbookViewId="0">
      <pane xSplit="4" topLeftCell="K1" activePane="topRight" state="frozen"/>
      <selection activeCell="A6" sqref="A6"/>
      <selection pane="topRight" activeCell="AC13" sqref="AC13"/>
    </sheetView>
  </sheetViews>
  <sheetFormatPr defaultRowHeight="12.75" x14ac:dyDescent="0.2"/>
  <cols>
    <col min="1" max="1" width="10.140625" bestFit="1" customWidth="1"/>
    <col min="2" max="2" width="27.7109375" customWidth="1"/>
    <col min="3" max="3" width="15.85546875" bestFit="1" customWidth="1"/>
    <col min="14" max="16" width="9.140625" style="364"/>
    <col min="24" max="24" width="9.140625" style="489"/>
    <col min="27" max="27" width="9.140625" style="489"/>
    <col min="29" max="29" width="9.42578125" customWidth="1"/>
  </cols>
  <sheetData>
    <row r="1" spans="1:29" ht="13.5" thickBot="1" x14ac:dyDescent="0.25"/>
    <row r="2" spans="1:29" ht="13.5" customHeight="1" thickTop="1" x14ac:dyDescent="0.2">
      <c r="B2" s="941" t="s">
        <v>97</v>
      </c>
      <c r="C2" s="942"/>
      <c r="D2" s="943"/>
      <c r="G2" s="956" t="s">
        <v>96</v>
      </c>
      <c r="H2" s="957"/>
    </row>
    <row r="3" spans="1:29" ht="12.75" customHeight="1" x14ac:dyDescent="0.2">
      <c r="B3" s="944"/>
      <c r="C3" s="945"/>
      <c r="D3" s="946"/>
      <c r="G3" s="958"/>
      <c r="H3" s="959"/>
    </row>
    <row r="4" spans="1:29" ht="12.75" customHeight="1" x14ac:dyDescent="0.2">
      <c r="B4" s="944"/>
      <c r="C4" s="945"/>
      <c r="D4" s="946"/>
      <c r="G4" s="320" t="s">
        <v>53</v>
      </c>
      <c r="H4" s="319">
        <f>COUNTIF(G13:G45,"TDX")</f>
        <v>1</v>
      </c>
    </row>
    <row r="5" spans="1:29" ht="12.75" customHeight="1" x14ac:dyDescent="0.2">
      <c r="B5" s="944"/>
      <c r="C5" s="945"/>
      <c r="D5" s="946"/>
      <c r="G5" s="320" t="s">
        <v>67</v>
      </c>
      <c r="H5" s="319">
        <f>COUNTIF(G13:G45,"sux")</f>
        <v>1</v>
      </c>
    </row>
    <row r="6" spans="1:29" ht="13.5" customHeight="1" thickBot="1" x14ac:dyDescent="0.25">
      <c r="B6" s="947"/>
      <c r="C6" s="948"/>
      <c r="D6" s="949"/>
      <c r="G6" s="320" t="s">
        <v>54</v>
      </c>
      <c r="H6" s="319">
        <f>COUNTIF(G13:G45,"LIX")</f>
        <v>0</v>
      </c>
    </row>
    <row r="7" spans="1:29" ht="13.5" thickTop="1" x14ac:dyDescent="0.2">
      <c r="G7" s="435" t="s">
        <v>181</v>
      </c>
    </row>
    <row r="9" spans="1:29" x14ac:dyDescent="0.2">
      <c r="B9" s="950" t="s">
        <v>98</v>
      </c>
      <c r="C9" s="951"/>
      <c r="D9" s="952"/>
    </row>
    <row r="10" spans="1:29" x14ac:dyDescent="0.2">
      <c r="B10" s="953" t="s">
        <v>99</v>
      </c>
      <c r="C10" s="954"/>
      <c r="D10" s="955"/>
    </row>
    <row r="11" spans="1:29" ht="13.5" thickBot="1" x14ac:dyDescent="0.25"/>
    <row r="12" spans="1:29" ht="36" customHeight="1" thickTop="1" x14ac:dyDescent="0.2">
      <c r="A12" s="663" t="s">
        <v>0</v>
      </c>
      <c r="B12" s="664" t="s">
        <v>1</v>
      </c>
      <c r="C12" s="665" t="s">
        <v>22</v>
      </c>
      <c r="D12" s="666" t="s">
        <v>2</v>
      </c>
      <c r="E12" s="666" t="s">
        <v>14</v>
      </c>
      <c r="F12" s="666" t="s">
        <v>100</v>
      </c>
      <c r="G12" s="937" t="s">
        <v>4</v>
      </c>
      <c r="H12" s="938"/>
      <c r="I12" s="667" t="s">
        <v>156</v>
      </c>
      <c r="J12" s="667" t="s">
        <v>470</v>
      </c>
      <c r="K12" s="668" t="s">
        <v>471</v>
      </c>
      <c r="L12" s="668" t="s">
        <v>157</v>
      </c>
      <c r="M12" s="666" t="s">
        <v>6</v>
      </c>
      <c r="N12" s="667" t="s">
        <v>105</v>
      </c>
      <c r="O12" s="667" t="s">
        <v>102</v>
      </c>
      <c r="P12" s="667" t="s">
        <v>103</v>
      </c>
      <c r="Q12" s="669" t="s">
        <v>15</v>
      </c>
      <c r="R12" s="669" t="s">
        <v>16</v>
      </c>
      <c r="S12" s="670" t="s">
        <v>18</v>
      </c>
      <c r="T12" s="939" t="s">
        <v>19</v>
      </c>
      <c r="U12" s="940"/>
      <c r="V12" s="940"/>
      <c r="W12" s="935" t="s">
        <v>193</v>
      </c>
      <c r="X12" s="936"/>
      <c r="Y12" s="671" t="s">
        <v>104</v>
      </c>
      <c r="Z12" s="936" t="s">
        <v>189</v>
      </c>
      <c r="AA12" s="936"/>
      <c r="AB12" s="672" t="s">
        <v>186</v>
      </c>
      <c r="AC12" s="673" t="s">
        <v>187</v>
      </c>
    </row>
    <row r="13" spans="1:29" x14ac:dyDescent="0.2">
      <c r="A13" s="674">
        <v>44731</v>
      </c>
      <c r="B13" s="675" t="s">
        <v>466</v>
      </c>
      <c r="C13" s="675" t="s">
        <v>468</v>
      </c>
      <c r="D13" s="675" t="s">
        <v>469</v>
      </c>
      <c r="E13" s="675"/>
      <c r="F13" s="675"/>
      <c r="G13" s="960" t="s">
        <v>53</v>
      </c>
      <c r="H13" s="961"/>
      <c r="I13" s="675"/>
      <c r="J13" s="675"/>
      <c r="K13" s="675">
        <v>1</v>
      </c>
      <c r="L13" s="675">
        <v>0.1</v>
      </c>
      <c r="M13" s="675" t="s">
        <v>467</v>
      </c>
      <c r="N13" s="676">
        <v>44731</v>
      </c>
      <c r="O13" s="676">
        <v>44731</v>
      </c>
      <c r="P13" s="676">
        <v>44733</v>
      </c>
      <c r="Q13" s="677" t="s">
        <v>430</v>
      </c>
      <c r="R13" s="675" t="s">
        <v>431</v>
      </c>
      <c r="S13" s="678" t="s">
        <v>432</v>
      </c>
      <c r="T13" s="675">
        <v>43</v>
      </c>
      <c r="U13" s="675">
        <v>115</v>
      </c>
      <c r="V13" s="675">
        <v>36</v>
      </c>
      <c r="W13" s="675">
        <v>43</v>
      </c>
      <c r="X13" s="679">
        <v>39.093499999999999</v>
      </c>
      <c r="Y13" s="680" t="s">
        <v>104</v>
      </c>
      <c r="Z13" s="675">
        <v>110</v>
      </c>
      <c r="AA13" s="679">
        <v>35.097200000000001</v>
      </c>
      <c r="AB13" s="675"/>
      <c r="AC13" s="675" t="s">
        <v>418</v>
      </c>
    </row>
    <row r="14" spans="1:29" x14ac:dyDescent="0.2">
      <c r="A14" s="674">
        <v>44781</v>
      </c>
      <c r="B14" s="691" t="s">
        <v>628</v>
      </c>
      <c r="C14" s="691" t="s">
        <v>629</v>
      </c>
      <c r="D14" s="675"/>
      <c r="E14" s="675"/>
      <c r="F14" s="675">
        <f t="shared" ref="F14:F45" si="0">IF(B14="","",F13+1)</f>
        <v>1</v>
      </c>
      <c r="G14" s="960" t="s">
        <v>67</v>
      </c>
      <c r="H14" s="961"/>
      <c r="I14" s="675"/>
      <c r="J14" s="675"/>
      <c r="K14" s="675">
        <v>1</v>
      </c>
      <c r="L14" s="675">
        <v>0.25</v>
      </c>
      <c r="M14" s="691" t="s">
        <v>630</v>
      </c>
      <c r="N14" s="676">
        <v>44782</v>
      </c>
      <c r="O14" s="676">
        <v>44782</v>
      </c>
      <c r="P14" s="676">
        <v>44782</v>
      </c>
      <c r="Q14" s="677" t="s">
        <v>631</v>
      </c>
      <c r="R14" s="675" t="s">
        <v>431</v>
      </c>
      <c r="S14" s="678" t="s">
        <v>511</v>
      </c>
      <c r="T14" s="675">
        <v>31</v>
      </c>
      <c r="U14" s="675">
        <v>106</v>
      </c>
      <c r="V14" s="675">
        <v>1</v>
      </c>
      <c r="W14" s="675">
        <v>42</v>
      </c>
      <c r="X14" s="679">
        <v>41.274999999999999</v>
      </c>
      <c r="Y14" s="680" t="s">
        <v>104</v>
      </c>
      <c r="Z14" s="675">
        <v>109</v>
      </c>
      <c r="AA14" s="679">
        <v>23.383199999999999</v>
      </c>
      <c r="AB14" s="675"/>
      <c r="AC14" s="675"/>
    </row>
    <row r="15" spans="1:29" x14ac:dyDescent="0.2">
      <c r="A15" s="674"/>
      <c r="B15" s="675"/>
      <c r="C15" s="675"/>
      <c r="D15" s="675"/>
      <c r="E15" s="675"/>
      <c r="F15" s="675" t="str">
        <f t="shared" si="0"/>
        <v/>
      </c>
      <c r="G15" s="960"/>
      <c r="H15" s="961"/>
      <c r="I15" s="675"/>
      <c r="J15" s="675"/>
      <c r="K15" s="675"/>
      <c r="L15" s="675"/>
      <c r="M15" s="675"/>
      <c r="N15" s="676"/>
      <c r="O15" s="676"/>
      <c r="P15" s="676"/>
      <c r="Q15" s="677"/>
      <c r="R15" s="675"/>
      <c r="S15" s="678"/>
      <c r="T15" s="675"/>
      <c r="U15" s="675"/>
      <c r="V15" s="675"/>
      <c r="W15" s="675"/>
      <c r="X15" s="679"/>
      <c r="Y15" s="680" t="s">
        <v>104</v>
      </c>
      <c r="Z15" s="675"/>
      <c r="AA15" s="679"/>
      <c r="AB15" s="675"/>
      <c r="AC15" s="675"/>
    </row>
    <row r="16" spans="1:29" x14ac:dyDescent="0.2">
      <c r="A16" s="674"/>
      <c r="B16" s="675"/>
      <c r="C16" s="675"/>
      <c r="D16" s="675"/>
      <c r="E16" s="675"/>
      <c r="F16" s="675" t="str">
        <f t="shared" si="0"/>
        <v/>
      </c>
      <c r="G16" s="960"/>
      <c r="H16" s="961"/>
      <c r="I16" s="675"/>
      <c r="J16" s="675"/>
      <c r="K16" s="675"/>
      <c r="L16" s="675"/>
      <c r="M16" s="675"/>
      <c r="N16" s="676"/>
      <c r="O16" s="676"/>
      <c r="P16" s="676"/>
      <c r="Q16" s="677"/>
      <c r="R16" s="675"/>
      <c r="S16" s="678"/>
      <c r="T16" s="675"/>
      <c r="U16" s="675"/>
      <c r="V16" s="675"/>
      <c r="W16" s="675"/>
      <c r="X16" s="679"/>
      <c r="Y16" s="680" t="s">
        <v>104</v>
      </c>
      <c r="Z16" s="675"/>
      <c r="AA16" s="679"/>
      <c r="AB16" s="675"/>
      <c r="AC16" s="675"/>
    </row>
    <row r="17" spans="1:29" x14ac:dyDescent="0.2">
      <c r="A17" s="674"/>
      <c r="B17" s="675"/>
      <c r="C17" s="675"/>
      <c r="D17" s="675"/>
      <c r="E17" s="675"/>
      <c r="F17" s="675" t="str">
        <f t="shared" si="0"/>
        <v/>
      </c>
      <c r="G17" s="960"/>
      <c r="H17" s="961"/>
      <c r="I17" s="675"/>
      <c r="J17" s="675"/>
      <c r="K17" s="675"/>
      <c r="L17" s="675"/>
      <c r="M17" s="675"/>
      <c r="N17" s="676"/>
      <c r="O17" s="676"/>
      <c r="P17" s="676"/>
      <c r="Q17" s="677"/>
      <c r="R17" s="675"/>
      <c r="S17" s="678"/>
      <c r="T17" s="675"/>
      <c r="U17" s="675"/>
      <c r="V17" s="675"/>
      <c r="W17" s="675"/>
      <c r="X17" s="679"/>
      <c r="Y17" s="680" t="s">
        <v>104</v>
      </c>
      <c r="Z17" s="675"/>
      <c r="AA17" s="679"/>
      <c r="AB17" s="675"/>
      <c r="AC17" s="675"/>
    </row>
    <row r="18" spans="1:29" x14ac:dyDescent="0.2">
      <c r="A18" s="674"/>
      <c r="B18" s="675"/>
      <c r="C18" s="675"/>
      <c r="D18" s="675"/>
      <c r="E18" s="675"/>
      <c r="F18" s="675" t="str">
        <f t="shared" si="0"/>
        <v/>
      </c>
      <c r="G18" s="960"/>
      <c r="H18" s="961"/>
      <c r="I18" s="675"/>
      <c r="J18" s="675"/>
      <c r="K18" s="675"/>
      <c r="L18" s="675"/>
      <c r="M18" s="675"/>
      <c r="N18" s="676"/>
      <c r="O18" s="676"/>
      <c r="P18" s="676"/>
      <c r="Q18" s="677"/>
      <c r="R18" s="675"/>
      <c r="S18" s="678"/>
      <c r="T18" s="675"/>
      <c r="U18" s="675"/>
      <c r="V18" s="675"/>
      <c r="W18" s="675"/>
      <c r="X18" s="679"/>
      <c r="Y18" s="680" t="s">
        <v>104</v>
      </c>
      <c r="Z18" s="675"/>
      <c r="AA18" s="679"/>
      <c r="AB18" s="675"/>
      <c r="AC18" s="675"/>
    </row>
    <row r="19" spans="1:29" x14ac:dyDescent="0.2">
      <c r="A19" s="674"/>
      <c r="B19" s="675"/>
      <c r="C19" s="675"/>
      <c r="D19" s="675"/>
      <c r="E19" s="675"/>
      <c r="F19" s="675" t="str">
        <f t="shared" si="0"/>
        <v/>
      </c>
      <c r="G19" s="960"/>
      <c r="H19" s="961"/>
      <c r="I19" s="675"/>
      <c r="J19" s="675"/>
      <c r="K19" s="675"/>
      <c r="L19" s="675"/>
      <c r="M19" s="675"/>
      <c r="N19" s="676"/>
      <c r="O19" s="676"/>
      <c r="P19" s="676"/>
      <c r="Q19" s="677"/>
      <c r="R19" s="675"/>
      <c r="S19" s="678"/>
      <c r="T19" s="675"/>
      <c r="U19" s="675"/>
      <c r="V19" s="675"/>
      <c r="W19" s="675"/>
      <c r="X19" s="679"/>
      <c r="Y19" s="680" t="s">
        <v>104</v>
      </c>
      <c r="Z19" s="675"/>
      <c r="AA19" s="679"/>
      <c r="AB19" s="675"/>
      <c r="AC19" s="675"/>
    </row>
    <row r="20" spans="1:29" x14ac:dyDescent="0.2">
      <c r="A20" s="674"/>
      <c r="B20" s="675"/>
      <c r="C20" s="675"/>
      <c r="D20" s="675"/>
      <c r="E20" s="675"/>
      <c r="F20" s="675" t="str">
        <f t="shared" si="0"/>
        <v/>
      </c>
      <c r="G20" s="960"/>
      <c r="H20" s="961"/>
      <c r="I20" s="675"/>
      <c r="J20" s="675"/>
      <c r="K20" s="675"/>
      <c r="L20" s="675"/>
      <c r="M20" s="675"/>
      <c r="N20" s="676"/>
      <c r="O20" s="676"/>
      <c r="P20" s="676"/>
      <c r="Q20" s="677"/>
      <c r="R20" s="675"/>
      <c r="S20" s="678"/>
      <c r="T20" s="675"/>
      <c r="U20" s="675"/>
      <c r="V20" s="675"/>
      <c r="W20" s="675"/>
      <c r="X20" s="679"/>
      <c r="Y20" s="680" t="s">
        <v>104</v>
      </c>
      <c r="Z20" s="675"/>
      <c r="AA20" s="679"/>
      <c r="AB20" s="675"/>
      <c r="AC20" s="675"/>
    </row>
    <row r="21" spans="1:29" x14ac:dyDescent="0.2">
      <c r="A21" s="674"/>
      <c r="B21" s="675"/>
      <c r="C21" s="675"/>
      <c r="D21" s="675"/>
      <c r="E21" s="675"/>
      <c r="F21" s="675" t="str">
        <f t="shared" si="0"/>
        <v/>
      </c>
      <c r="G21" s="960"/>
      <c r="H21" s="961"/>
      <c r="I21" s="675"/>
      <c r="J21" s="675"/>
      <c r="K21" s="675"/>
      <c r="L21" s="675"/>
      <c r="M21" s="675"/>
      <c r="N21" s="676"/>
      <c r="O21" s="676"/>
      <c r="P21" s="676"/>
      <c r="Q21" s="677"/>
      <c r="R21" s="675"/>
      <c r="S21" s="678"/>
      <c r="T21" s="675"/>
      <c r="U21" s="675"/>
      <c r="V21" s="675"/>
      <c r="W21" s="675"/>
      <c r="X21" s="679"/>
      <c r="Y21" s="680" t="s">
        <v>104</v>
      </c>
      <c r="Z21" s="675"/>
      <c r="AA21" s="679"/>
      <c r="AB21" s="675"/>
      <c r="AC21" s="675"/>
    </row>
    <row r="22" spans="1:29" x14ac:dyDescent="0.2">
      <c r="A22" s="674"/>
      <c r="B22" s="675"/>
      <c r="C22" s="675"/>
      <c r="D22" s="675"/>
      <c r="E22" s="675"/>
      <c r="F22" s="675" t="str">
        <f t="shared" si="0"/>
        <v/>
      </c>
      <c r="G22" s="960"/>
      <c r="H22" s="961"/>
      <c r="I22" s="675"/>
      <c r="J22" s="675"/>
      <c r="K22" s="675"/>
      <c r="L22" s="675"/>
      <c r="M22" s="675"/>
      <c r="N22" s="676"/>
      <c r="O22" s="676"/>
      <c r="P22" s="676"/>
      <c r="Q22" s="677"/>
      <c r="R22" s="675"/>
      <c r="S22" s="678"/>
      <c r="T22" s="675"/>
      <c r="U22" s="675"/>
      <c r="V22" s="675"/>
      <c r="W22" s="675"/>
      <c r="X22" s="679"/>
      <c r="Y22" s="680" t="s">
        <v>104</v>
      </c>
      <c r="Z22" s="675"/>
      <c r="AA22" s="679"/>
      <c r="AB22" s="675"/>
      <c r="AC22" s="675"/>
    </row>
    <row r="23" spans="1:29" x14ac:dyDescent="0.2">
      <c r="A23" s="674"/>
      <c r="B23" s="675"/>
      <c r="C23" s="675"/>
      <c r="D23" s="675"/>
      <c r="E23" s="675"/>
      <c r="F23" s="675" t="str">
        <f t="shared" si="0"/>
        <v/>
      </c>
      <c r="G23" s="960"/>
      <c r="H23" s="961"/>
      <c r="I23" s="675"/>
      <c r="J23" s="675"/>
      <c r="K23" s="675"/>
      <c r="L23" s="675"/>
      <c r="M23" s="675"/>
      <c r="N23" s="676"/>
      <c r="O23" s="676"/>
      <c r="P23" s="676"/>
      <c r="Q23" s="677"/>
      <c r="R23" s="675"/>
      <c r="S23" s="678"/>
      <c r="T23" s="675"/>
      <c r="U23" s="675"/>
      <c r="V23" s="675"/>
      <c r="W23" s="675"/>
      <c r="X23" s="679"/>
      <c r="Y23" s="680" t="s">
        <v>104</v>
      </c>
      <c r="Z23" s="675"/>
      <c r="AA23" s="679"/>
      <c r="AB23" s="675"/>
      <c r="AC23" s="675"/>
    </row>
    <row r="24" spans="1:29" x14ac:dyDescent="0.2">
      <c r="A24" s="674"/>
      <c r="B24" s="675"/>
      <c r="C24" s="675"/>
      <c r="D24" s="675"/>
      <c r="E24" s="675"/>
      <c r="F24" s="675" t="str">
        <f t="shared" si="0"/>
        <v/>
      </c>
      <c r="G24" s="960"/>
      <c r="H24" s="961"/>
      <c r="I24" s="675"/>
      <c r="J24" s="675"/>
      <c r="K24" s="675"/>
      <c r="L24" s="675"/>
      <c r="M24" s="675"/>
      <c r="N24" s="676"/>
      <c r="O24" s="676"/>
      <c r="P24" s="676"/>
      <c r="Q24" s="677"/>
      <c r="R24" s="675"/>
      <c r="S24" s="678"/>
      <c r="T24" s="675"/>
      <c r="U24" s="675"/>
      <c r="V24" s="675"/>
      <c r="W24" s="675"/>
      <c r="X24" s="679"/>
      <c r="Y24" s="680" t="s">
        <v>104</v>
      </c>
      <c r="Z24" s="675"/>
      <c r="AA24" s="679"/>
      <c r="AB24" s="675"/>
      <c r="AC24" s="675"/>
    </row>
    <row r="25" spans="1:29" x14ac:dyDescent="0.2">
      <c r="A25" s="674"/>
      <c r="B25" s="675"/>
      <c r="C25" s="675"/>
      <c r="D25" s="675"/>
      <c r="E25" s="675"/>
      <c r="F25" s="675" t="str">
        <f t="shared" si="0"/>
        <v/>
      </c>
      <c r="G25" s="960"/>
      <c r="H25" s="961"/>
      <c r="I25" s="675"/>
      <c r="J25" s="675"/>
      <c r="K25" s="675"/>
      <c r="L25" s="675"/>
      <c r="M25" s="675"/>
      <c r="N25" s="676"/>
      <c r="O25" s="676"/>
      <c r="P25" s="676"/>
      <c r="Q25" s="677"/>
      <c r="R25" s="675"/>
      <c r="S25" s="678"/>
      <c r="T25" s="675"/>
      <c r="U25" s="675"/>
      <c r="V25" s="675"/>
      <c r="W25" s="675"/>
      <c r="X25" s="679"/>
      <c r="Y25" s="680" t="s">
        <v>104</v>
      </c>
      <c r="Z25" s="675"/>
      <c r="AA25" s="679"/>
      <c r="AB25" s="675"/>
      <c r="AC25" s="675"/>
    </row>
    <row r="26" spans="1:29" x14ac:dyDescent="0.2">
      <c r="A26" s="674"/>
      <c r="B26" s="675"/>
      <c r="C26" s="675"/>
      <c r="D26" s="675"/>
      <c r="E26" s="675"/>
      <c r="F26" s="675" t="str">
        <f t="shared" si="0"/>
        <v/>
      </c>
      <c r="G26" s="960"/>
      <c r="H26" s="961"/>
      <c r="I26" s="675"/>
      <c r="J26" s="675"/>
      <c r="K26" s="675"/>
      <c r="L26" s="675"/>
      <c r="M26" s="675"/>
      <c r="N26" s="676"/>
      <c r="O26" s="676"/>
      <c r="P26" s="676"/>
      <c r="Q26" s="677"/>
      <c r="R26" s="675"/>
      <c r="S26" s="678"/>
      <c r="T26" s="675"/>
      <c r="U26" s="675"/>
      <c r="V26" s="675"/>
      <c r="W26" s="675"/>
      <c r="X26" s="679"/>
      <c r="Y26" s="680" t="s">
        <v>104</v>
      </c>
      <c r="Z26" s="675"/>
      <c r="AA26" s="679"/>
      <c r="AB26" s="675"/>
      <c r="AC26" s="675"/>
    </row>
    <row r="27" spans="1:29" x14ac:dyDescent="0.2">
      <c r="A27" s="674"/>
      <c r="B27" s="675"/>
      <c r="C27" s="675"/>
      <c r="D27" s="675"/>
      <c r="E27" s="675"/>
      <c r="F27" s="675" t="str">
        <f t="shared" si="0"/>
        <v/>
      </c>
      <c r="G27" s="960"/>
      <c r="H27" s="961"/>
      <c r="I27" s="675"/>
      <c r="J27" s="675"/>
      <c r="K27" s="675"/>
      <c r="L27" s="675"/>
      <c r="M27" s="675"/>
      <c r="N27" s="676"/>
      <c r="O27" s="676"/>
      <c r="P27" s="676"/>
      <c r="Q27" s="677"/>
      <c r="R27" s="675"/>
      <c r="S27" s="678"/>
      <c r="T27" s="675"/>
      <c r="U27" s="675"/>
      <c r="V27" s="675"/>
      <c r="W27" s="675"/>
      <c r="X27" s="679"/>
      <c r="Y27" s="680" t="s">
        <v>104</v>
      </c>
      <c r="Z27" s="675"/>
      <c r="AA27" s="679"/>
      <c r="AB27" s="675"/>
      <c r="AC27" s="675"/>
    </row>
    <row r="28" spans="1:29" x14ac:dyDescent="0.2">
      <c r="A28" s="674"/>
      <c r="B28" s="675"/>
      <c r="C28" s="675"/>
      <c r="D28" s="675"/>
      <c r="E28" s="675"/>
      <c r="F28" s="675" t="str">
        <f t="shared" si="0"/>
        <v/>
      </c>
      <c r="G28" s="960"/>
      <c r="H28" s="961"/>
      <c r="I28" s="675"/>
      <c r="J28" s="675"/>
      <c r="K28" s="675"/>
      <c r="L28" s="675"/>
      <c r="M28" s="675"/>
      <c r="N28" s="676"/>
      <c r="O28" s="676"/>
      <c r="P28" s="676"/>
      <c r="Q28" s="677"/>
      <c r="R28" s="675"/>
      <c r="S28" s="678"/>
      <c r="T28" s="675"/>
      <c r="U28" s="675"/>
      <c r="V28" s="675"/>
      <c r="W28" s="675"/>
      <c r="X28" s="679"/>
      <c r="Y28" s="680" t="s">
        <v>104</v>
      </c>
      <c r="Z28" s="675"/>
      <c r="AA28" s="679"/>
      <c r="AB28" s="675"/>
      <c r="AC28" s="675"/>
    </row>
    <row r="29" spans="1:29" x14ac:dyDescent="0.2">
      <c r="A29" s="674"/>
      <c r="B29" s="675"/>
      <c r="C29" s="675"/>
      <c r="D29" s="675"/>
      <c r="E29" s="675"/>
      <c r="F29" s="675" t="str">
        <f t="shared" si="0"/>
        <v/>
      </c>
      <c r="G29" s="960"/>
      <c r="H29" s="961"/>
      <c r="I29" s="675"/>
      <c r="J29" s="675"/>
      <c r="K29" s="675"/>
      <c r="L29" s="675"/>
      <c r="M29" s="675"/>
      <c r="N29" s="676"/>
      <c r="O29" s="676"/>
      <c r="P29" s="676"/>
      <c r="Q29" s="677"/>
      <c r="R29" s="675"/>
      <c r="S29" s="678"/>
      <c r="T29" s="675"/>
      <c r="U29" s="675"/>
      <c r="V29" s="675"/>
      <c r="W29" s="675"/>
      <c r="X29" s="679"/>
      <c r="Y29" s="680" t="s">
        <v>104</v>
      </c>
      <c r="Z29" s="675"/>
      <c r="AA29" s="679"/>
      <c r="AB29" s="675"/>
      <c r="AC29" s="675"/>
    </row>
    <row r="30" spans="1:29" x14ac:dyDescent="0.2">
      <c r="A30" s="674"/>
      <c r="B30" s="675"/>
      <c r="C30" s="675"/>
      <c r="D30" s="675"/>
      <c r="E30" s="675"/>
      <c r="F30" s="675" t="str">
        <f t="shared" si="0"/>
        <v/>
      </c>
      <c r="G30" s="960"/>
      <c r="H30" s="961"/>
      <c r="I30" s="675"/>
      <c r="J30" s="675"/>
      <c r="K30" s="675"/>
      <c r="L30" s="675"/>
      <c r="M30" s="675"/>
      <c r="N30" s="676"/>
      <c r="O30" s="676"/>
      <c r="P30" s="676"/>
      <c r="Q30" s="677"/>
      <c r="R30" s="675"/>
      <c r="S30" s="678"/>
      <c r="T30" s="675"/>
      <c r="U30" s="675"/>
      <c r="V30" s="675"/>
      <c r="W30" s="675"/>
      <c r="X30" s="679"/>
      <c r="Y30" s="680" t="s">
        <v>104</v>
      </c>
      <c r="Z30" s="675"/>
      <c r="AA30" s="679"/>
      <c r="AB30" s="675"/>
      <c r="AC30" s="675"/>
    </row>
    <row r="31" spans="1:29" x14ac:dyDescent="0.2">
      <c r="A31" s="674"/>
      <c r="B31" s="675"/>
      <c r="C31" s="675"/>
      <c r="D31" s="675"/>
      <c r="E31" s="675"/>
      <c r="F31" s="675" t="str">
        <f t="shared" si="0"/>
        <v/>
      </c>
      <c r="G31" s="960"/>
      <c r="H31" s="961"/>
      <c r="I31" s="675"/>
      <c r="J31" s="675"/>
      <c r="K31" s="675"/>
      <c r="L31" s="675"/>
      <c r="M31" s="675"/>
      <c r="N31" s="676"/>
      <c r="O31" s="676"/>
      <c r="P31" s="676"/>
      <c r="Q31" s="677"/>
      <c r="R31" s="675"/>
      <c r="S31" s="678"/>
      <c r="T31" s="675"/>
      <c r="U31" s="675"/>
      <c r="V31" s="675"/>
      <c r="W31" s="675"/>
      <c r="X31" s="679"/>
      <c r="Y31" s="680" t="s">
        <v>104</v>
      </c>
      <c r="Z31" s="675"/>
      <c r="AA31" s="679"/>
      <c r="AB31" s="675"/>
      <c r="AC31" s="675"/>
    </row>
    <row r="32" spans="1:29" x14ac:dyDescent="0.2">
      <c r="A32" s="675"/>
      <c r="B32" s="675"/>
      <c r="C32" s="675"/>
      <c r="D32" s="675"/>
      <c r="E32" s="675"/>
      <c r="F32" s="675" t="str">
        <f t="shared" si="0"/>
        <v/>
      </c>
      <c r="G32" s="960"/>
      <c r="H32" s="961"/>
      <c r="I32" s="675"/>
      <c r="J32" s="675"/>
      <c r="K32" s="675"/>
      <c r="L32" s="675"/>
      <c r="M32" s="675"/>
      <c r="N32" s="676"/>
      <c r="O32" s="676"/>
      <c r="P32" s="676"/>
      <c r="Q32" s="677"/>
      <c r="R32" s="675"/>
      <c r="S32" s="678"/>
      <c r="T32" s="675"/>
      <c r="U32" s="675"/>
      <c r="V32" s="675"/>
      <c r="W32" s="675"/>
      <c r="X32" s="679"/>
      <c r="Y32" s="680" t="s">
        <v>104</v>
      </c>
      <c r="Z32" s="675"/>
      <c r="AA32" s="679"/>
      <c r="AB32" s="675"/>
      <c r="AC32" s="675"/>
    </row>
    <row r="33" spans="1:29" x14ac:dyDescent="0.2">
      <c r="A33" s="675"/>
      <c r="B33" s="675"/>
      <c r="C33" s="675"/>
      <c r="D33" s="675"/>
      <c r="E33" s="675"/>
      <c r="F33" s="675" t="str">
        <f t="shared" si="0"/>
        <v/>
      </c>
      <c r="G33" s="960"/>
      <c r="H33" s="961"/>
      <c r="I33" s="675"/>
      <c r="J33" s="675"/>
      <c r="K33" s="675"/>
      <c r="L33" s="675"/>
      <c r="M33" s="675"/>
      <c r="N33" s="676"/>
      <c r="O33" s="676"/>
      <c r="P33" s="676"/>
      <c r="Q33" s="677"/>
      <c r="R33" s="675"/>
      <c r="S33" s="678"/>
      <c r="T33" s="675"/>
      <c r="U33" s="675"/>
      <c r="V33" s="675"/>
      <c r="W33" s="675"/>
      <c r="X33" s="679"/>
      <c r="Y33" s="680" t="s">
        <v>104</v>
      </c>
      <c r="Z33" s="675"/>
      <c r="AA33" s="679"/>
      <c r="AB33" s="675"/>
      <c r="AC33" s="675"/>
    </row>
    <row r="34" spans="1:29" x14ac:dyDescent="0.2">
      <c r="A34" s="675"/>
      <c r="B34" s="675"/>
      <c r="C34" s="675"/>
      <c r="D34" s="675"/>
      <c r="E34" s="675"/>
      <c r="F34" s="675" t="str">
        <f t="shared" si="0"/>
        <v/>
      </c>
      <c r="G34" s="960"/>
      <c r="H34" s="961"/>
      <c r="I34" s="675"/>
      <c r="J34" s="675"/>
      <c r="K34" s="675"/>
      <c r="L34" s="675"/>
      <c r="M34" s="675"/>
      <c r="N34" s="676"/>
      <c r="O34" s="676"/>
      <c r="P34" s="676"/>
      <c r="Q34" s="677"/>
      <c r="R34" s="675"/>
      <c r="S34" s="678"/>
      <c r="T34" s="675"/>
      <c r="U34" s="675"/>
      <c r="V34" s="675"/>
      <c r="W34" s="675"/>
      <c r="X34" s="679"/>
      <c r="Y34" s="680" t="s">
        <v>104</v>
      </c>
      <c r="Z34" s="675"/>
      <c r="AA34" s="679"/>
      <c r="AB34" s="675"/>
      <c r="AC34" s="675"/>
    </row>
    <row r="35" spans="1:29" x14ac:dyDescent="0.2">
      <c r="A35" s="675"/>
      <c r="B35" s="675"/>
      <c r="C35" s="675"/>
      <c r="D35" s="675"/>
      <c r="E35" s="675"/>
      <c r="F35" s="675" t="str">
        <f t="shared" si="0"/>
        <v/>
      </c>
      <c r="G35" s="960"/>
      <c r="H35" s="961"/>
      <c r="I35" s="675"/>
      <c r="J35" s="675"/>
      <c r="K35" s="675"/>
      <c r="L35" s="675"/>
      <c r="M35" s="675"/>
      <c r="N35" s="676"/>
      <c r="O35" s="676"/>
      <c r="P35" s="676"/>
      <c r="Q35" s="677"/>
      <c r="R35" s="675"/>
      <c r="S35" s="678"/>
      <c r="T35" s="675"/>
      <c r="U35" s="675"/>
      <c r="V35" s="675"/>
      <c r="W35" s="675"/>
      <c r="X35" s="679"/>
      <c r="Y35" s="680" t="s">
        <v>104</v>
      </c>
      <c r="Z35" s="675"/>
      <c r="AA35" s="679"/>
      <c r="AB35" s="675"/>
      <c r="AC35" s="675"/>
    </row>
    <row r="36" spans="1:29" x14ac:dyDescent="0.2">
      <c r="A36" s="675"/>
      <c r="B36" s="675"/>
      <c r="C36" s="675"/>
      <c r="D36" s="675"/>
      <c r="E36" s="675"/>
      <c r="F36" s="675" t="str">
        <f t="shared" si="0"/>
        <v/>
      </c>
      <c r="G36" s="960"/>
      <c r="H36" s="961"/>
      <c r="I36" s="675"/>
      <c r="J36" s="675"/>
      <c r="K36" s="675"/>
      <c r="L36" s="675"/>
      <c r="M36" s="675"/>
      <c r="N36" s="676"/>
      <c r="O36" s="676"/>
      <c r="P36" s="676"/>
      <c r="Q36" s="677"/>
      <c r="R36" s="675"/>
      <c r="S36" s="678"/>
      <c r="T36" s="675"/>
      <c r="U36" s="675"/>
      <c r="V36" s="675"/>
      <c r="W36" s="675"/>
      <c r="X36" s="679"/>
      <c r="Y36" s="680" t="s">
        <v>104</v>
      </c>
      <c r="Z36" s="675"/>
      <c r="AA36" s="679"/>
      <c r="AB36" s="675"/>
      <c r="AC36" s="675"/>
    </row>
    <row r="37" spans="1:29" x14ac:dyDescent="0.2">
      <c r="A37" s="675"/>
      <c r="B37" s="675"/>
      <c r="C37" s="675"/>
      <c r="D37" s="675"/>
      <c r="E37" s="675"/>
      <c r="F37" s="675" t="str">
        <f t="shared" si="0"/>
        <v/>
      </c>
      <c r="G37" s="960"/>
      <c r="H37" s="961"/>
      <c r="I37" s="675"/>
      <c r="J37" s="675"/>
      <c r="K37" s="675"/>
      <c r="L37" s="675"/>
      <c r="M37" s="675"/>
      <c r="N37" s="676"/>
      <c r="O37" s="676"/>
      <c r="P37" s="676"/>
      <c r="Q37" s="677"/>
      <c r="R37" s="675"/>
      <c r="S37" s="678"/>
      <c r="T37" s="675"/>
      <c r="U37" s="675"/>
      <c r="V37" s="675"/>
      <c r="W37" s="675"/>
      <c r="X37" s="679"/>
      <c r="Y37" s="680" t="s">
        <v>104</v>
      </c>
      <c r="Z37" s="675"/>
      <c r="AA37" s="679"/>
      <c r="AB37" s="675"/>
      <c r="AC37" s="675"/>
    </row>
    <row r="38" spans="1:29" x14ac:dyDescent="0.2">
      <c r="A38" s="675"/>
      <c r="B38" s="675"/>
      <c r="C38" s="675"/>
      <c r="D38" s="675"/>
      <c r="E38" s="675"/>
      <c r="F38" s="675" t="str">
        <f t="shared" si="0"/>
        <v/>
      </c>
      <c r="G38" s="960"/>
      <c r="H38" s="961"/>
      <c r="I38" s="675"/>
      <c r="J38" s="675"/>
      <c r="K38" s="675"/>
      <c r="L38" s="675"/>
      <c r="M38" s="675"/>
      <c r="N38" s="676"/>
      <c r="O38" s="676"/>
      <c r="P38" s="676"/>
      <c r="Q38" s="677"/>
      <c r="R38" s="675"/>
      <c r="S38" s="678"/>
      <c r="T38" s="675"/>
      <c r="U38" s="675"/>
      <c r="V38" s="675"/>
      <c r="W38" s="675"/>
      <c r="X38" s="679"/>
      <c r="Y38" s="680" t="s">
        <v>104</v>
      </c>
      <c r="Z38" s="675"/>
      <c r="AA38" s="679"/>
      <c r="AB38" s="675"/>
      <c r="AC38" s="675"/>
    </row>
    <row r="39" spans="1:29" x14ac:dyDescent="0.2">
      <c r="A39" s="675"/>
      <c r="B39" s="675"/>
      <c r="C39" s="675"/>
      <c r="D39" s="675"/>
      <c r="E39" s="675"/>
      <c r="F39" s="675" t="str">
        <f t="shared" si="0"/>
        <v/>
      </c>
      <c r="G39" s="960"/>
      <c r="H39" s="961"/>
      <c r="I39" s="675"/>
      <c r="J39" s="675"/>
      <c r="K39" s="675"/>
      <c r="L39" s="675"/>
      <c r="M39" s="675"/>
      <c r="N39" s="676"/>
      <c r="O39" s="676"/>
      <c r="P39" s="676"/>
      <c r="Q39" s="677"/>
      <c r="R39" s="675"/>
      <c r="S39" s="678"/>
      <c r="T39" s="675"/>
      <c r="U39" s="675"/>
      <c r="V39" s="675"/>
      <c r="W39" s="675"/>
      <c r="X39" s="679"/>
      <c r="Y39" s="680" t="s">
        <v>104</v>
      </c>
      <c r="Z39" s="675"/>
      <c r="AA39" s="679"/>
      <c r="AB39" s="675"/>
      <c r="AC39" s="675"/>
    </row>
    <row r="40" spans="1:29" x14ac:dyDescent="0.2">
      <c r="A40" s="675"/>
      <c r="B40" s="675"/>
      <c r="C40" s="675"/>
      <c r="D40" s="675"/>
      <c r="E40" s="675"/>
      <c r="F40" s="675" t="str">
        <f t="shared" si="0"/>
        <v/>
      </c>
      <c r="G40" s="960"/>
      <c r="H40" s="961"/>
      <c r="I40" s="675"/>
      <c r="J40" s="675"/>
      <c r="K40" s="675"/>
      <c r="L40" s="675"/>
      <c r="M40" s="675"/>
      <c r="N40" s="676"/>
      <c r="O40" s="676"/>
      <c r="P40" s="676"/>
      <c r="Q40" s="677"/>
      <c r="R40" s="675"/>
      <c r="S40" s="678"/>
      <c r="T40" s="675"/>
      <c r="U40" s="675"/>
      <c r="V40" s="675"/>
      <c r="W40" s="675"/>
      <c r="X40" s="679"/>
      <c r="Y40" s="680" t="s">
        <v>104</v>
      </c>
      <c r="Z40" s="675"/>
      <c r="AA40" s="679"/>
      <c r="AB40" s="675"/>
      <c r="AC40" s="675"/>
    </row>
    <row r="41" spans="1:29" x14ac:dyDescent="0.2">
      <c r="A41" s="675"/>
      <c r="B41" s="675"/>
      <c r="C41" s="675"/>
      <c r="D41" s="675"/>
      <c r="E41" s="675"/>
      <c r="F41" s="675" t="str">
        <f t="shared" si="0"/>
        <v/>
      </c>
      <c r="G41" s="960"/>
      <c r="H41" s="961"/>
      <c r="I41" s="675"/>
      <c r="J41" s="675"/>
      <c r="K41" s="675"/>
      <c r="L41" s="675"/>
      <c r="M41" s="675"/>
      <c r="N41" s="676"/>
      <c r="O41" s="676"/>
      <c r="P41" s="676"/>
      <c r="Q41" s="677"/>
      <c r="R41" s="675"/>
      <c r="S41" s="678"/>
      <c r="T41" s="675"/>
      <c r="U41" s="675"/>
      <c r="V41" s="675"/>
      <c r="W41" s="675"/>
      <c r="X41" s="679"/>
      <c r="Y41" s="680" t="s">
        <v>104</v>
      </c>
      <c r="Z41" s="675"/>
      <c r="AA41" s="679"/>
      <c r="AB41" s="675"/>
      <c r="AC41" s="675"/>
    </row>
    <row r="42" spans="1:29" x14ac:dyDescent="0.2">
      <c r="A42" s="675"/>
      <c r="B42" s="675"/>
      <c r="C42" s="675"/>
      <c r="D42" s="675"/>
      <c r="E42" s="675"/>
      <c r="F42" s="675" t="str">
        <f t="shared" si="0"/>
        <v/>
      </c>
      <c r="G42" s="960"/>
      <c r="H42" s="961"/>
      <c r="I42" s="675"/>
      <c r="J42" s="675"/>
      <c r="K42" s="675"/>
      <c r="L42" s="675"/>
      <c r="M42" s="675"/>
      <c r="N42" s="676"/>
      <c r="O42" s="676"/>
      <c r="P42" s="676"/>
      <c r="Q42" s="677"/>
      <c r="R42" s="675"/>
      <c r="S42" s="678"/>
      <c r="T42" s="675"/>
      <c r="U42" s="675"/>
      <c r="V42" s="675"/>
      <c r="W42" s="675"/>
      <c r="X42" s="679"/>
      <c r="Y42" s="680" t="s">
        <v>104</v>
      </c>
      <c r="Z42" s="675"/>
      <c r="AA42" s="679"/>
      <c r="AB42" s="675"/>
      <c r="AC42" s="675"/>
    </row>
    <row r="43" spans="1:29" x14ac:dyDescent="0.2">
      <c r="A43" s="675"/>
      <c r="B43" s="675"/>
      <c r="C43" s="675"/>
      <c r="D43" s="675"/>
      <c r="E43" s="675"/>
      <c r="F43" s="675" t="str">
        <f t="shared" si="0"/>
        <v/>
      </c>
      <c r="G43" s="960"/>
      <c r="H43" s="961"/>
      <c r="I43" s="675"/>
      <c r="J43" s="675"/>
      <c r="K43" s="675"/>
      <c r="L43" s="675"/>
      <c r="M43" s="675"/>
      <c r="N43" s="676"/>
      <c r="O43" s="676"/>
      <c r="P43" s="676"/>
      <c r="Q43" s="677"/>
      <c r="R43" s="675"/>
      <c r="S43" s="678"/>
      <c r="T43" s="675"/>
      <c r="U43" s="675"/>
      <c r="V43" s="675"/>
      <c r="W43" s="675"/>
      <c r="X43" s="679"/>
      <c r="Y43" s="680" t="s">
        <v>104</v>
      </c>
      <c r="Z43" s="675"/>
      <c r="AA43" s="679"/>
      <c r="AB43" s="675"/>
      <c r="AC43" s="675"/>
    </row>
    <row r="44" spans="1:29" x14ac:dyDescent="0.2">
      <c r="A44" s="675"/>
      <c r="B44" s="675"/>
      <c r="C44" s="675"/>
      <c r="D44" s="675"/>
      <c r="E44" s="675"/>
      <c r="F44" s="675" t="str">
        <f t="shared" si="0"/>
        <v/>
      </c>
      <c r="G44" s="960"/>
      <c r="H44" s="961"/>
      <c r="I44" s="675"/>
      <c r="J44" s="675"/>
      <c r="K44" s="675"/>
      <c r="L44" s="675"/>
      <c r="M44" s="675"/>
      <c r="N44" s="676"/>
      <c r="O44" s="676"/>
      <c r="P44" s="676"/>
      <c r="Q44" s="677"/>
      <c r="R44" s="675"/>
      <c r="S44" s="678"/>
      <c r="T44" s="675"/>
      <c r="U44" s="675"/>
      <c r="V44" s="675"/>
      <c r="W44" s="675"/>
      <c r="X44" s="679"/>
      <c r="Y44" s="680" t="s">
        <v>104</v>
      </c>
      <c r="Z44" s="675"/>
      <c r="AA44" s="679"/>
      <c r="AB44" s="675"/>
      <c r="AC44" s="675"/>
    </row>
    <row r="45" spans="1:29" x14ac:dyDescent="0.2">
      <c r="A45" s="675"/>
      <c r="B45" s="675"/>
      <c r="C45" s="675"/>
      <c r="D45" s="675"/>
      <c r="E45" s="675"/>
      <c r="F45" s="675" t="str">
        <f t="shared" si="0"/>
        <v/>
      </c>
      <c r="G45" s="960"/>
      <c r="H45" s="961"/>
      <c r="I45" s="675"/>
      <c r="J45" s="675"/>
      <c r="K45" s="675"/>
      <c r="L45" s="675"/>
      <c r="M45" s="675"/>
      <c r="N45" s="676"/>
      <c r="O45" s="676"/>
      <c r="P45" s="676"/>
      <c r="Q45" s="677"/>
      <c r="R45" s="675"/>
      <c r="S45" s="678"/>
      <c r="T45" s="675"/>
      <c r="U45" s="675"/>
      <c r="V45" s="675"/>
      <c r="W45" s="675"/>
      <c r="X45" s="679"/>
      <c r="Y45" s="680" t="s">
        <v>104</v>
      </c>
      <c r="Z45" s="675"/>
      <c r="AA45" s="679"/>
      <c r="AB45" s="675"/>
      <c r="AC45" s="675"/>
    </row>
  </sheetData>
  <mergeCells count="41">
    <mergeCell ref="G43:H43"/>
    <mergeCell ref="G44:H44"/>
    <mergeCell ref="G45:H45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W12:X12"/>
    <mergeCell ref="Z12:AA12"/>
    <mergeCell ref="G12:H12"/>
    <mergeCell ref="T12:V12"/>
    <mergeCell ref="B2:D6"/>
    <mergeCell ref="B9:D9"/>
    <mergeCell ref="B10:D10"/>
    <mergeCell ref="G2:H3"/>
  </mergeCells>
  <phoneticPr fontId="47" type="noConversion"/>
  <dataValidations count="5">
    <dataValidation type="list" allowBlank="1" showInputMessage="1" showErrorMessage="1" sqref="AB13:AC45" xr:uid="{00000000-0002-0000-0500-000000000000}">
      <formula1>"Yes, No"</formula1>
    </dataValidation>
    <dataValidation type="list" allowBlank="1" showInputMessage="1" showErrorMessage="1" sqref="R13:R45" xr:uid="{00000000-0002-0000-0500-000001000000}">
      <formula1>"TY5,TY4,TY3,TY2,TY1,NIMO"</formula1>
    </dataValidation>
    <dataValidation type="list" allowBlank="1" showInputMessage="1" showErrorMessage="1" sqref="G13:G45" xr:uid="{00000000-0002-0000-0500-000002000000}">
      <formula1>"TDX,SUX,LIX"</formula1>
    </dataValidation>
    <dataValidation type="list" allowBlank="1" showInputMessage="1" showErrorMessage="1" sqref="Q13:Q45" xr:uid="{F339A790-3B71-4954-9662-28CC78B329B2}">
      <formula1>"A - 0-0.2,B - 0.3-9.0, C - 10-99, D - 100-299, E - 300-999, F - 1000-5000, G - &gt;5000"</formula1>
    </dataValidation>
    <dataValidation type="list" allowBlank="1" showInputMessage="1" showErrorMessage="1" sqref="S13:S45" xr:uid="{4EAC3538-F09A-41F6-919C-99ABE024AF22}">
      <formula1>"Grass, Grass/Shrub, Brush, Timber, Slash"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F148"/>
  <sheetViews>
    <sheetView workbookViewId="0">
      <pane xSplit="4" topLeftCell="E1" activePane="topRight" state="frozen"/>
      <selection pane="topRight" activeCell="M35" sqref="M35"/>
    </sheetView>
  </sheetViews>
  <sheetFormatPr defaultColWidth="9.140625" defaultRowHeight="12.75" x14ac:dyDescent="0.2"/>
  <cols>
    <col min="1" max="1" width="12.28515625" style="365" customWidth="1"/>
    <col min="2" max="2" width="27.7109375" style="409" customWidth="1"/>
    <col min="3" max="3" width="13.140625" style="409" bestFit="1" customWidth="1"/>
    <col min="4" max="5" width="9.140625" style="409"/>
    <col min="6" max="8" width="9.140625" style="206"/>
    <col min="9" max="9" width="9.140625" style="409"/>
    <col min="10" max="10" width="9.140625" style="489"/>
    <col min="11" max="11" width="9.140625" style="409"/>
    <col min="12" max="12" width="9.140625" style="206"/>
    <col min="13" max="13" width="9.140625" style="489"/>
    <col min="14" max="16384" width="9.140625" style="409"/>
  </cols>
  <sheetData>
    <row r="1" spans="1:13" ht="12.75" customHeight="1" thickBot="1" x14ac:dyDescent="0.25">
      <c r="A1" s="31"/>
      <c r="B1" s="406"/>
      <c r="C1" s="407"/>
      <c r="D1" s="36"/>
      <c r="E1" s="408"/>
      <c r="F1" s="207"/>
      <c r="G1" s="207"/>
      <c r="H1" s="35"/>
      <c r="I1" s="36"/>
      <c r="J1" s="492"/>
      <c r="K1" s="36"/>
      <c r="L1" s="35"/>
      <c r="M1" s="492"/>
    </row>
    <row r="2" spans="1:13" ht="12.75" customHeight="1" thickTop="1" x14ac:dyDescent="0.2">
      <c r="A2" s="31"/>
      <c r="B2" s="964" t="s">
        <v>154</v>
      </c>
      <c r="C2" s="410"/>
      <c r="D2" s="36"/>
      <c r="E2" s="408"/>
      <c r="F2" s="207"/>
      <c r="G2" s="207"/>
      <c r="H2" s="45"/>
      <c r="I2" s="46"/>
      <c r="J2" s="482"/>
      <c r="K2" s="36"/>
      <c r="L2" s="35"/>
      <c r="M2" s="492"/>
    </row>
    <row r="3" spans="1:13" ht="12.75" customHeight="1" x14ac:dyDescent="0.2">
      <c r="A3" s="31"/>
      <c r="B3" s="965"/>
      <c r="C3" s="410"/>
      <c r="D3" s="408"/>
      <c r="E3" s="408"/>
      <c r="F3" s="207"/>
      <c r="G3" s="207"/>
      <c r="H3" s="45"/>
      <c r="I3" s="46"/>
      <c r="J3" s="482"/>
      <c r="K3" s="36"/>
      <c r="L3" s="35"/>
      <c r="M3" s="492"/>
    </row>
    <row r="4" spans="1:13" ht="12.75" customHeight="1" x14ac:dyDescent="0.3">
      <c r="A4" s="31"/>
      <c r="B4" s="965"/>
      <c r="C4" s="411"/>
      <c r="D4" s="46"/>
      <c r="E4" s="412"/>
      <c r="F4" s="45"/>
      <c r="G4" s="45"/>
      <c r="H4" s="45"/>
      <c r="I4" s="46"/>
      <c r="J4" s="482"/>
      <c r="K4" s="36"/>
      <c r="L4" s="35"/>
      <c r="M4" s="492"/>
    </row>
    <row r="5" spans="1:13" ht="12.75" customHeight="1" x14ac:dyDescent="0.2">
      <c r="A5" s="31"/>
      <c r="B5" s="965"/>
      <c r="C5" s="967" t="s">
        <v>23</v>
      </c>
      <c r="D5" s="968"/>
      <c r="E5" s="968"/>
      <c r="F5" s="968"/>
      <c r="G5" s="968"/>
      <c r="H5" s="968"/>
      <c r="I5" s="968"/>
      <c r="J5" s="968"/>
      <c r="K5" s="968"/>
      <c r="L5" s="968"/>
      <c r="M5" s="968"/>
    </row>
    <row r="6" spans="1:13" ht="12.75" customHeight="1" thickBot="1" x14ac:dyDescent="0.25">
      <c r="A6" s="31"/>
      <c r="B6" s="966"/>
      <c r="C6" s="967"/>
      <c r="D6" s="968"/>
      <c r="E6" s="968"/>
      <c r="F6" s="968"/>
      <c r="G6" s="968"/>
      <c r="H6" s="968"/>
      <c r="I6" s="968"/>
      <c r="J6" s="968"/>
      <c r="K6" s="968"/>
      <c r="L6" s="968"/>
      <c r="M6" s="968"/>
    </row>
    <row r="7" spans="1:13" ht="12.75" customHeight="1" thickTop="1" thickBot="1" x14ac:dyDescent="0.25">
      <c r="A7" s="31"/>
      <c r="C7" s="410"/>
      <c r="D7" s="46"/>
      <c r="E7" s="413"/>
      <c r="F7" s="45"/>
      <c r="G7" s="45"/>
      <c r="H7" s="45"/>
      <c r="I7" s="46"/>
      <c r="J7" s="482"/>
      <c r="K7" s="36"/>
      <c r="L7" s="35"/>
      <c r="M7" s="492"/>
    </row>
    <row r="8" spans="1:13" ht="35.25" customHeight="1" thickTop="1" x14ac:dyDescent="0.2">
      <c r="A8" s="528" t="s">
        <v>0</v>
      </c>
      <c r="B8" s="414" t="s">
        <v>80</v>
      </c>
      <c r="C8" s="415" t="s">
        <v>22</v>
      </c>
      <c r="D8" s="415" t="s">
        <v>2</v>
      </c>
      <c r="E8" s="415" t="s">
        <v>14</v>
      </c>
      <c r="F8" s="962" t="s">
        <v>19</v>
      </c>
      <c r="G8" s="963"/>
      <c r="H8" s="963"/>
      <c r="I8" s="969" t="s">
        <v>198</v>
      </c>
      <c r="J8" s="970"/>
      <c r="K8" s="531" t="s">
        <v>104</v>
      </c>
      <c r="L8" s="970" t="s">
        <v>199</v>
      </c>
      <c r="M8" s="970"/>
    </row>
    <row r="9" spans="1:13" x14ac:dyDescent="0.2">
      <c r="A9" s="529">
        <v>44591</v>
      </c>
      <c r="B9" s="416" t="s">
        <v>389</v>
      </c>
      <c r="C9" s="325" t="s">
        <v>391</v>
      </c>
      <c r="D9" s="325" t="s">
        <v>390</v>
      </c>
      <c r="E9" s="325" t="s">
        <v>124</v>
      </c>
      <c r="F9" s="538">
        <v>35</v>
      </c>
      <c r="G9" s="538">
        <v>114</v>
      </c>
      <c r="H9" s="535">
        <v>26</v>
      </c>
      <c r="I9" s="543">
        <v>42</v>
      </c>
      <c r="J9" s="534">
        <v>58.601999999999997</v>
      </c>
      <c r="K9" s="179" t="s">
        <v>174</v>
      </c>
      <c r="L9" s="538">
        <v>110</v>
      </c>
      <c r="M9" s="532">
        <v>25.715800000000002</v>
      </c>
    </row>
    <row r="10" spans="1:13" x14ac:dyDescent="0.2">
      <c r="A10" s="529">
        <v>44682</v>
      </c>
      <c r="B10" s="416" t="s">
        <v>774</v>
      </c>
      <c r="C10" s="325"/>
      <c r="D10" s="325"/>
      <c r="E10" s="325"/>
      <c r="F10" s="538">
        <v>42</v>
      </c>
      <c r="G10" s="538">
        <v>115</v>
      </c>
      <c r="H10" s="535">
        <v>13</v>
      </c>
      <c r="I10" s="543">
        <v>43</v>
      </c>
      <c r="J10" s="534">
        <v>36.503500000000003</v>
      </c>
      <c r="K10" s="179" t="s">
        <v>174</v>
      </c>
      <c r="L10" s="538">
        <v>110</v>
      </c>
      <c r="M10" s="532">
        <v>35.771500000000003</v>
      </c>
    </row>
    <row r="11" spans="1:13" x14ac:dyDescent="0.2">
      <c r="A11" s="530">
        <v>44731</v>
      </c>
      <c r="B11" s="416" t="s">
        <v>460</v>
      </c>
      <c r="C11" s="325"/>
      <c r="D11" s="325"/>
      <c r="E11" s="325"/>
      <c r="F11" s="538">
        <v>43</v>
      </c>
      <c r="G11" s="538">
        <v>115</v>
      </c>
      <c r="H11" s="535">
        <v>13</v>
      </c>
      <c r="I11" s="543">
        <v>43</v>
      </c>
      <c r="J11" s="534">
        <v>41.4709</v>
      </c>
      <c r="K11" s="179" t="s">
        <v>174</v>
      </c>
      <c r="L11" s="538">
        <v>110</v>
      </c>
      <c r="M11" s="532">
        <v>35.586100000000002</v>
      </c>
    </row>
    <row r="12" spans="1:13" x14ac:dyDescent="0.2">
      <c r="A12" s="529">
        <v>44731</v>
      </c>
      <c r="B12" s="416" t="s">
        <v>775</v>
      </c>
      <c r="C12" s="325"/>
      <c r="D12" s="325"/>
      <c r="E12" s="325"/>
      <c r="F12" s="538">
        <v>39</v>
      </c>
      <c r="G12" s="538">
        <v>115</v>
      </c>
      <c r="H12" s="535">
        <v>8</v>
      </c>
      <c r="I12" s="543">
        <v>43</v>
      </c>
      <c r="J12" s="534">
        <v>21.1464</v>
      </c>
      <c r="K12" s="179" t="s">
        <v>174</v>
      </c>
      <c r="L12" s="538">
        <v>110</v>
      </c>
      <c r="M12" s="534">
        <v>40.4878</v>
      </c>
    </row>
    <row r="13" spans="1:13" x14ac:dyDescent="0.2">
      <c r="A13" s="529">
        <v>44735</v>
      </c>
      <c r="B13" s="416" t="s">
        <v>785</v>
      </c>
      <c r="C13" s="325"/>
      <c r="D13" s="325"/>
      <c r="E13" s="325"/>
      <c r="F13" s="538">
        <v>34</v>
      </c>
      <c r="G13" s="538">
        <v>108</v>
      </c>
      <c r="H13" s="535">
        <v>25</v>
      </c>
      <c r="I13" s="543">
        <v>42</v>
      </c>
      <c r="J13" s="534">
        <v>52.8733</v>
      </c>
      <c r="K13" s="179" t="s">
        <v>174</v>
      </c>
      <c r="L13" s="538">
        <v>109</v>
      </c>
      <c r="M13" s="534">
        <v>41.058199999999999</v>
      </c>
    </row>
    <row r="14" spans="1:13" x14ac:dyDescent="0.2">
      <c r="A14" s="529">
        <v>44740</v>
      </c>
      <c r="B14" s="416" t="s">
        <v>776</v>
      </c>
      <c r="C14" s="325"/>
      <c r="D14" s="325"/>
      <c r="E14" s="325"/>
      <c r="F14" s="538">
        <v>35</v>
      </c>
      <c r="G14" s="538">
        <v>114</v>
      </c>
      <c r="H14" s="535">
        <v>36</v>
      </c>
      <c r="I14" s="543">
        <v>42</v>
      </c>
      <c r="J14" s="534">
        <v>57.4649</v>
      </c>
      <c r="K14" s="179" t="s">
        <v>174</v>
      </c>
      <c r="L14" s="538">
        <v>110</v>
      </c>
      <c r="M14" s="534">
        <v>24.57</v>
      </c>
    </row>
    <row r="15" spans="1:13" x14ac:dyDescent="0.2">
      <c r="A15" s="529">
        <v>44741</v>
      </c>
      <c r="B15" s="416" t="s">
        <v>777</v>
      </c>
      <c r="C15" s="325"/>
      <c r="D15" s="325"/>
      <c r="E15" s="325"/>
      <c r="F15" s="538">
        <v>37</v>
      </c>
      <c r="G15" s="538">
        <v>113</v>
      </c>
      <c r="H15" s="535">
        <v>11</v>
      </c>
      <c r="I15" s="543">
        <v>43</v>
      </c>
      <c r="J15" s="534">
        <v>11.4299</v>
      </c>
      <c r="K15" s="179" t="s">
        <v>174</v>
      </c>
      <c r="L15" s="538">
        <v>110</v>
      </c>
      <c r="M15" s="534">
        <v>22.9833</v>
      </c>
    </row>
    <row r="16" spans="1:13" x14ac:dyDescent="0.2">
      <c r="A16" s="529">
        <v>44751</v>
      </c>
      <c r="B16" s="416" t="s">
        <v>786</v>
      </c>
      <c r="C16" s="325"/>
      <c r="D16" s="325"/>
      <c r="E16" s="325"/>
      <c r="F16" s="538">
        <v>42</v>
      </c>
      <c r="G16" s="538">
        <v>114</v>
      </c>
      <c r="H16" s="535">
        <v>1</v>
      </c>
      <c r="I16" s="543">
        <v>43</v>
      </c>
      <c r="J16" s="534">
        <v>37.765700000000002</v>
      </c>
      <c r="K16" s="179" t="s">
        <v>174</v>
      </c>
      <c r="L16" s="538">
        <v>110</v>
      </c>
      <c r="M16" s="534">
        <v>28.542000000000002</v>
      </c>
    </row>
    <row r="17" spans="1:13" x14ac:dyDescent="0.2">
      <c r="A17" s="530">
        <v>44754</v>
      </c>
      <c r="B17" s="416" t="s">
        <v>542</v>
      </c>
      <c r="C17" s="325"/>
      <c r="D17" s="325" t="s">
        <v>390</v>
      </c>
      <c r="E17" s="325" t="s">
        <v>124</v>
      </c>
      <c r="F17" s="538">
        <v>44</v>
      </c>
      <c r="G17" s="538">
        <v>117</v>
      </c>
      <c r="H17" s="535">
        <v>26</v>
      </c>
      <c r="I17" s="543">
        <v>43</v>
      </c>
      <c r="J17" s="534">
        <v>44.7</v>
      </c>
      <c r="K17" s="179" t="s">
        <v>174</v>
      </c>
      <c r="L17" s="538">
        <v>110</v>
      </c>
      <c r="M17" s="532">
        <v>50.6</v>
      </c>
    </row>
    <row r="18" spans="1:13" x14ac:dyDescent="0.2">
      <c r="A18" s="530">
        <v>44763</v>
      </c>
      <c r="B18" s="416" t="s">
        <v>781</v>
      </c>
      <c r="C18" s="325"/>
      <c r="D18" s="325"/>
      <c r="E18" s="325"/>
      <c r="F18" s="538">
        <v>44</v>
      </c>
      <c r="G18" s="538">
        <v>114</v>
      </c>
      <c r="H18" s="535">
        <v>31</v>
      </c>
      <c r="I18" s="543">
        <v>43</v>
      </c>
      <c r="J18" s="534">
        <v>43.831800000000001</v>
      </c>
      <c r="K18" s="179" t="s">
        <v>174</v>
      </c>
      <c r="L18" s="538">
        <v>110</v>
      </c>
      <c r="M18" s="532">
        <v>34.788200000000003</v>
      </c>
    </row>
    <row r="19" spans="1:13" x14ac:dyDescent="0.2">
      <c r="A19" s="530">
        <v>44763</v>
      </c>
      <c r="B19" s="416" t="s">
        <v>778</v>
      </c>
      <c r="C19" s="417"/>
      <c r="D19" s="177"/>
      <c r="E19" s="177"/>
      <c r="F19" s="182">
        <v>44</v>
      </c>
      <c r="G19" s="182">
        <v>116</v>
      </c>
      <c r="H19" s="536">
        <v>35</v>
      </c>
      <c r="I19" s="544">
        <v>43</v>
      </c>
      <c r="J19" s="512">
        <v>44.328000000000003</v>
      </c>
      <c r="K19" s="179" t="s">
        <v>174</v>
      </c>
      <c r="L19" s="182">
        <v>110</v>
      </c>
      <c r="M19" s="512">
        <v>44.225900000000003</v>
      </c>
    </row>
    <row r="20" spans="1:13" x14ac:dyDescent="0.2">
      <c r="A20" s="529">
        <v>44773</v>
      </c>
      <c r="B20" s="416" t="s">
        <v>779</v>
      </c>
      <c r="C20" s="325"/>
      <c r="D20" s="178"/>
      <c r="E20" s="178"/>
      <c r="F20" s="538">
        <v>34</v>
      </c>
      <c r="G20" s="538">
        <v>117</v>
      </c>
      <c r="H20" s="535">
        <v>22</v>
      </c>
      <c r="I20" s="543">
        <v>42</v>
      </c>
      <c r="J20" s="534">
        <v>54.655799999999999</v>
      </c>
      <c r="K20" s="179" t="s">
        <v>174</v>
      </c>
      <c r="L20" s="538">
        <v>110</v>
      </c>
      <c r="M20" s="534">
        <v>47.058100000000003</v>
      </c>
    </row>
    <row r="21" spans="1:13" x14ac:dyDescent="0.2">
      <c r="A21" s="529">
        <v>44775</v>
      </c>
      <c r="B21" s="416" t="s">
        <v>460</v>
      </c>
      <c r="C21" s="325"/>
      <c r="D21" s="178"/>
      <c r="E21" s="178"/>
      <c r="F21" s="538">
        <v>43</v>
      </c>
      <c r="G21" s="538">
        <v>115</v>
      </c>
      <c r="H21" s="535">
        <v>13</v>
      </c>
      <c r="I21" s="543">
        <v>43</v>
      </c>
      <c r="J21" s="534">
        <v>41.158200000000001</v>
      </c>
      <c r="K21" s="179" t="s">
        <v>174</v>
      </c>
      <c r="L21" s="538">
        <v>110</v>
      </c>
      <c r="M21" s="534">
        <v>35.663899999999998</v>
      </c>
    </row>
    <row r="22" spans="1:13" x14ac:dyDescent="0.2">
      <c r="A22" s="529">
        <v>44777</v>
      </c>
      <c r="B22" s="416" t="s">
        <v>780</v>
      </c>
      <c r="C22" s="325"/>
      <c r="D22" s="178"/>
      <c r="E22" s="178"/>
      <c r="F22" s="538">
        <v>35</v>
      </c>
      <c r="G22" s="538">
        <v>112</v>
      </c>
      <c r="H22" s="535">
        <v>20</v>
      </c>
      <c r="I22" s="543">
        <v>42</v>
      </c>
      <c r="J22" s="534">
        <v>58.977600000000002</v>
      </c>
      <c r="K22" s="179" t="s">
        <v>174</v>
      </c>
      <c r="L22" s="538">
        <v>110</v>
      </c>
      <c r="M22" s="534">
        <v>14.447900000000001</v>
      </c>
    </row>
    <row r="23" spans="1:13" x14ac:dyDescent="0.2">
      <c r="A23" s="529">
        <v>44793</v>
      </c>
      <c r="B23" s="416" t="s">
        <v>787</v>
      </c>
      <c r="C23" s="325"/>
      <c r="D23" s="178"/>
      <c r="E23" s="178"/>
      <c r="F23" s="538">
        <v>38</v>
      </c>
      <c r="G23" s="538">
        <v>114</v>
      </c>
      <c r="H23" s="535">
        <v>6</v>
      </c>
      <c r="I23" s="543">
        <v>43</v>
      </c>
      <c r="J23" s="534">
        <v>17.111899999999999</v>
      </c>
      <c r="K23" s="179" t="s">
        <v>174</v>
      </c>
      <c r="L23" s="538">
        <v>110</v>
      </c>
      <c r="M23" s="534">
        <v>34.062199999999997</v>
      </c>
    </row>
    <row r="24" spans="1:13" x14ac:dyDescent="0.2">
      <c r="A24" s="529">
        <v>44794</v>
      </c>
      <c r="B24" s="416" t="s">
        <v>784</v>
      </c>
      <c r="C24" s="325"/>
      <c r="D24" s="178"/>
      <c r="E24" s="178"/>
      <c r="F24" s="538">
        <v>31</v>
      </c>
      <c r="G24" s="538">
        <v>115</v>
      </c>
      <c r="H24" s="535">
        <v>34</v>
      </c>
      <c r="I24" s="543">
        <v>42</v>
      </c>
      <c r="J24" s="534">
        <v>37.597299999999997</v>
      </c>
      <c r="K24" s="179" t="s">
        <v>174</v>
      </c>
      <c r="L24" s="538">
        <v>110</v>
      </c>
      <c r="M24" s="534">
        <v>32</v>
      </c>
    </row>
    <row r="25" spans="1:13" x14ac:dyDescent="0.2">
      <c r="A25" s="529">
        <v>44794</v>
      </c>
      <c r="B25" s="416" t="s">
        <v>788</v>
      </c>
      <c r="C25" s="325"/>
      <c r="D25" s="178"/>
      <c r="E25" s="178"/>
      <c r="F25" s="538">
        <v>37</v>
      </c>
      <c r="G25" s="538">
        <v>110</v>
      </c>
      <c r="H25" s="535">
        <v>1</v>
      </c>
      <c r="I25" s="543">
        <v>43</v>
      </c>
      <c r="J25" s="534">
        <v>12.348000000000001</v>
      </c>
      <c r="K25" s="179" t="s">
        <v>174</v>
      </c>
      <c r="L25" s="538">
        <v>110</v>
      </c>
      <c r="M25" s="534">
        <v>0.4138</v>
      </c>
    </row>
    <row r="26" spans="1:13" x14ac:dyDescent="0.2">
      <c r="A26" s="529">
        <v>44794</v>
      </c>
      <c r="B26" s="416" t="s">
        <v>789</v>
      </c>
      <c r="C26" s="325"/>
      <c r="D26" s="178"/>
      <c r="E26" s="178"/>
      <c r="F26" s="538">
        <v>45</v>
      </c>
      <c r="G26" s="538">
        <v>112</v>
      </c>
      <c r="H26" s="535">
        <v>33</v>
      </c>
      <c r="I26" s="543">
        <v>43</v>
      </c>
      <c r="J26" s="534">
        <v>49.548099999999998</v>
      </c>
      <c r="K26" s="179" t="s">
        <v>174</v>
      </c>
      <c r="L26" s="538">
        <v>110</v>
      </c>
      <c r="M26" s="534">
        <v>18.618200000000002</v>
      </c>
    </row>
    <row r="27" spans="1:13" x14ac:dyDescent="0.2">
      <c r="A27" s="529">
        <v>44795</v>
      </c>
      <c r="B27" s="416" t="s">
        <v>460</v>
      </c>
      <c r="C27" s="325"/>
      <c r="D27" s="178"/>
      <c r="E27" s="178"/>
      <c r="F27" s="538">
        <v>43</v>
      </c>
      <c r="G27" s="538">
        <v>115</v>
      </c>
      <c r="H27" s="535">
        <v>12</v>
      </c>
      <c r="I27" s="543">
        <v>43</v>
      </c>
      <c r="J27" s="534">
        <v>41.933399999999999</v>
      </c>
      <c r="K27" s="179" t="s">
        <v>174</v>
      </c>
      <c r="L27" s="538">
        <v>110</v>
      </c>
      <c r="M27" s="534">
        <v>35.184199999999997</v>
      </c>
    </row>
    <row r="28" spans="1:13" x14ac:dyDescent="0.2">
      <c r="A28" s="529">
        <v>44800</v>
      </c>
      <c r="B28" s="416" t="s">
        <v>790</v>
      </c>
      <c r="C28" s="325"/>
      <c r="D28" s="178"/>
      <c r="E28" s="178"/>
      <c r="F28" s="538">
        <v>26</v>
      </c>
      <c r="G28" s="538">
        <v>117</v>
      </c>
      <c r="H28" s="535">
        <v>8</v>
      </c>
      <c r="I28" s="543">
        <v>42</v>
      </c>
      <c r="J28" s="534">
        <v>15.594200000000001</v>
      </c>
      <c r="K28" s="179" t="s">
        <v>174</v>
      </c>
      <c r="L28" s="538">
        <v>110</v>
      </c>
      <c r="M28" s="534">
        <v>44.706600000000002</v>
      </c>
    </row>
    <row r="29" spans="1:13" x14ac:dyDescent="0.2">
      <c r="A29" s="529">
        <v>44808</v>
      </c>
      <c r="B29" s="416" t="s">
        <v>791</v>
      </c>
      <c r="C29" s="325"/>
      <c r="D29" s="178"/>
      <c r="E29" s="178"/>
      <c r="F29" s="538">
        <v>34</v>
      </c>
      <c r="G29" s="538">
        <v>112</v>
      </c>
      <c r="H29" s="535">
        <v>21</v>
      </c>
      <c r="I29" s="543">
        <v>42</v>
      </c>
      <c r="J29" s="534">
        <v>54.325800000000001</v>
      </c>
      <c r="K29" s="179" t="s">
        <v>174</v>
      </c>
      <c r="L29" s="538">
        <v>110</v>
      </c>
      <c r="M29" s="534">
        <v>13.3978</v>
      </c>
    </row>
    <row r="30" spans="1:13" x14ac:dyDescent="0.2">
      <c r="A30" s="529">
        <v>44808</v>
      </c>
      <c r="B30" s="416" t="s">
        <v>792</v>
      </c>
      <c r="C30" s="325"/>
      <c r="D30" s="178"/>
      <c r="E30" s="178"/>
      <c r="F30" s="538">
        <v>37</v>
      </c>
      <c r="G30" s="538">
        <v>117</v>
      </c>
      <c r="H30" s="535">
        <v>35</v>
      </c>
      <c r="I30" s="543">
        <v>43</v>
      </c>
      <c r="J30" s="534">
        <v>8.4396000000000004</v>
      </c>
      <c r="K30" s="179" t="s">
        <v>174</v>
      </c>
      <c r="L30" s="538">
        <v>110</v>
      </c>
      <c r="M30" s="534">
        <v>51.119799999999998</v>
      </c>
    </row>
    <row r="31" spans="1:13" x14ac:dyDescent="0.2">
      <c r="A31" s="529">
        <v>44809</v>
      </c>
      <c r="B31" s="416" t="s">
        <v>793</v>
      </c>
      <c r="C31" s="325"/>
      <c r="D31" s="178"/>
      <c r="E31" s="178"/>
      <c r="F31" s="538">
        <v>33</v>
      </c>
      <c r="G31" s="538">
        <v>105</v>
      </c>
      <c r="H31" s="535">
        <v>9</v>
      </c>
      <c r="I31" s="543">
        <v>42</v>
      </c>
      <c r="J31" s="534">
        <v>50.778599999999997</v>
      </c>
      <c r="K31" s="179" t="s">
        <v>174</v>
      </c>
      <c r="L31" s="538">
        <v>109</v>
      </c>
      <c r="M31" s="534">
        <v>23.747900000000001</v>
      </c>
    </row>
    <row r="32" spans="1:13" x14ac:dyDescent="0.2">
      <c r="A32" s="529">
        <v>44810</v>
      </c>
      <c r="B32" s="416" t="s">
        <v>782</v>
      </c>
      <c r="C32" s="178"/>
      <c r="D32" s="178"/>
      <c r="E32" s="178"/>
      <c r="F32" s="538">
        <v>34</v>
      </c>
      <c r="G32" s="538">
        <v>106</v>
      </c>
      <c r="H32" s="535">
        <v>24</v>
      </c>
      <c r="I32" s="543">
        <v>42</v>
      </c>
      <c r="J32" s="534">
        <v>54.383499999999998</v>
      </c>
      <c r="K32" s="179" t="s">
        <v>174</v>
      </c>
      <c r="L32" s="538">
        <v>109</v>
      </c>
      <c r="M32" s="534">
        <v>27.138100000000001</v>
      </c>
    </row>
    <row r="33" spans="1:13" x14ac:dyDescent="0.2">
      <c r="A33" s="529">
        <v>44824</v>
      </c>
      <c r="B33" s="416" t="s">
        <v>783</v>
      </c>
      <c r="C33" s="178"/>
      <c r="D33" s="178"/>
      <c r="E33" s="178"/>
      <c r="F33" s="538">
        <v>32</v>
      </c>
      <c r="G33" s="538">
        <v>116</v>
      </c>
      <c r="H33" s="535">
        <v>20</v>
      </c>
      <c r="I33" s="543">
        <v>42</v>
      </c>
      <c r="J33" s="534">
        <v>44.713900000000002</v>
      </c>
      <c r="K33" s="179" t="s">
        <v>174</v>
      </c>
      <c r="L33" s="538">
        <v>110</v>
      </c>
      <c r="M33" s="534">
        <v>40.728200000000001</v>
      </c>
    </row>
    <row r="34" spans="1:13" x14ac:dyDescent="0.2">
      <c r="A34" s="529">
        <v>44827</v>
      </c>
      <c r="B34" s="416" t="s">
        <v>794</v>
      </c>
      <c r="C34" s="178"/>
      <c r="D34" s="178"/>
      <c r="E34" s="178"/>
      <c r="F34" s="538">
        <v>32</v>
      </c>
      <c r="G34" s="538">
        <v>116</v>
      </c>
      <c r="H34" s="535">
        <v>31</v>
      </c>
      <c r="I34" s="543">
        <v>42</v>
      </c>
      <c r="J34" s="534">
        <v>43.2303</v>
      </c>
      <c r="K34" s="179" t="s">
        <v>174</v>
      </c>
      <c r="L34" s="538">
        <v>110</v>
      </c>
      <c r="M34" s="534">
        <v>42.155500000000004</v>
      </c>
    </row>
    <row r="35" spans="1:13" x14ac:dyDescent="0.2">
      <c r="A35" s="529">
        <v>44845</v>
      </c>
      <c r="B35" s="416" t="s">
        <v>799</v>
      </c>
      <c r="C35" s="178"/>
      <c r="D35" s="178"/>
      <c r="E35" s="178"/>
      <c r="F35" s="538">
        <v>37</v>
      </c>
      <c r="G35" s="538">
        <v>117</v>
      </c>
      <c r="H35" s="535">
        <v>1</v>
      </c>
      <c r="I35" s="543">
        <v>43</v>
      </c>
      <c r="J35" s="534">
        <v>12.148099999999999</v>
      </c>
      <c r="K35" s="179" t="s">
        <v>174</v>
      </c>
      <c r="L35" s="538">
        <v>110</v>
      </c>
      <c r="M35" s="534">
        <v>50.003799999999998</v>
      </c>
    </row>
    <row r="36" spans="1:13" x14ac:dyDescent="0.2">
      <c r="A36" s="529">
        <v>44847</v>
      </c>
      <c r="B36" s="416" t="s">
        <v>798</v>
      </c>
      <c r="C36" s="178"/>
      <c r="D36" s="178"/>
      <c r="E36" s="178"/>
      <c r="F36" s="538">
        <v>37</v>
      </c>
      <c r="G36" s="538">
        <v>117</v>
      </c>
      <c r="H36" s="535">
        <v>1</v>
      </c>
      <c r="I36" s="543">
        <v>43</v>
      </c>
      <c r="J36" s="534">
        <v>12.282</v>
      </c>
      <c r="K36" s="179" t="s">
        <v>174</v>
      </c>
      <c r="L36" s="538">
        <v>110</v>
      </c>
      <c r="M36" s="534">
        <v>49.151899999999998</v>
      </c>
    </row>
    <row r="37" spans="1:13" x14ac:dyDescent="0.2">
      <c r="A37" s="529">
        <v>44849</v>
      </c>
      <c r="B37" s="416" t="s">
        <v>797</v>
      </c>
      <c r="C37" s="178"/>
      <c r="D37" s="178"/>
      <c r="E37" s="178"/>
      <c r="F37" s="538">
        <v>44</v>
      </c>
      <c r="G37" s="538">
        <v>113</v>
      </c>
      <c r="H37" s="535">
        <v>8</v>
      </c>
      <c r="I37" s="543">
        <v>43</v>
      </c>
      <c r="J37" s="534">
        <v>47.892600000000002</v>
      </c>
      <c r="K37" s="179" t="s">
        <v>174</v>
      </c>
      <c r="L37" s="538">
        <v>110</v>
      </c>
      <c r="M37" s="534">
        <v>25.9833</v>
      </c>
    </row>
    <row r="38" spans="1:13" x14ac:dyDescent="0.2">
      <c r="A38" s="529">
        <v>44850</v>
      </c>
      <c r="B38" s="416" t="s">
        <v>796</v>
      </c>
      <c r="C38" s="178"/>
      <c r="D38" s="178"/>
      <c r="E38" s="178"/>
      <c r="F38" s="538">
        <v>40</v>
      </c>
      <c r="G38" s="538">
        <v>117</v>
      </c>
      <c r="H38" s="535">
        <v>35</v>
      </c>
      <c r="I38" s="543">
        <v>43</v>
      </c>
      <c r="J38" s="534">
        <v>23.459900000000001</v>
      </c>
      <c r="K38" s="179" t="s">
        <v>174</v>
      </c>
      <c r="L38" s="538">
        <v>110</v>
      </c>
      <c r="M38" s="534">
        <v>50.520200000000003</v>
      </c>
    </row>
    <row r="39" spans="1:13" x14ac:dyDescent="0.2">
      <c r="A39" s="529">
        <v>44854</v>
      </c>
      <c r="B39" s="416" t="s">
        <v>795</v>
      </c>
      <c r="C39" s="178"/>
      <c r="D39" s="178"/>
      <c r="E39" s="178"/>
      <c r="F39" s="538">
        <v>35</v>
      </c>
      <c r="G39" s="538">
        <v>116</v>
      </c>
      <c r="H39" s="535">
        <v>22</v>
      </c>
      <c r="I39" s="543">
        <v>43</v>
      </c>
      <c r="J39" s="534">
        <v>0.1799</v>
      </c>
      <c r="K39" s="179" t="s">
        <v>174</v>
      </c>
      <c r="L39" s="538">
        <v>110</v>
      </c>
      <c r="M39" s="534">
        <v>39.9833</v>
      </c>
    </row>
    <row r="40" spans="1:13" x14ac:dyDescent="0.2">
      <c r="A40" s="529"/>
      <c r="B40" s="416"/>
      <c r="C40" s="178"/>
      <c r="D40" s="178"/>
      <c r="E40" s="178"/>
      <c r="F40" s="538"/>
      <c r="G40" s="538"/>
      <c r="H40" s="535"/>
      <c r="I40" s="543"/>
      <c r="J40" s="534"/>
      <c r="K40" s="179" t="s">
        <v>174</v>
      </c>
      <c r="L40" s="538"/>
      <c r="M40" s="534"/>
    </row>
    <row r="41" spans="1:13" x14ac:dyDescent="0.2">
      <c r="A41" s="180"/>
      <c r="B41" s="416"/>
      <c r="C41" s="417"/>
      <c r="D41" s="325"/>
      <c r="E41" s="325"/>
      <c r="F41" s="538"/>
      <c r="G41" s="538"/>
      <c r="H41" s="536"/>
      <c r="I41" s="543"/>
      <c r="J41" s="534"/>
      <c r="K41" s="179" t="s">
        <v>174</v>
      </c>
      <c r="L41" s="538"/>
      <c r="M41" s="534"/>
    </row>
    <row r="42" spans="1:13" x14ac:dyDescent="0.2">
      <c r="A42" s="180"/>
      <c r="B42" s="416"/>
      <c r="C42" s="417"/>
      <c r="D42" s="325"/>
      <c r="E42" s="325"/>
      <c r="F42" s="538"/>
      <c r="G42" s="538"/>
      <c r="H42" s="536"/>
      <c r="I42" s="543"/>
      <c r="J42" s="534"/>
      <c r="K42" s="179" t="s">
        <v>174</v>
      </c>
      <c r="L42" s="538"/>
      <c r="M42" s="534"/>
    </row>
    <row r="43" spans="1:13" x14ac:dyDescent="0.2">
      <c r="A43" s="529"/>
      <c r="B43" s="416"/>
      <c r="C43" s="178"/>
      <c r="D43" s="178"/>
      <c r="E43" s="178"/>
      <c r="F43" s="538"/>
      <c r="G43" s="538"/>
      <c r="H43" s="533"/>
      <c r="I43" s="543"/>
      <c r="J43" s="534"/>
      <c r="K43" s="179" t="s">
        <v>174</v>
      </c>
      <c r="L43" s="538"/>
      <c r="M43" s="534"/>
    </row>
    <row r="44" spans="1:13" x14ac:dyDescent="0.2">
      <c r="A44" s="529"/>
      <c r="B44" s="416"/>
      <c r="C44" s="178"/>
      <c r="D44" s="178"/>
      <c r="E44" s="178"/>
      <c r="F44" s="538"/>
      <c r="G44" s="538"/>
      <c r="H44" s="535"/>
      <c r="I44" s="543"/>
      <c r="J44" s="534"/>
      <c r="K44" s="179" t="s">
        <v>174</v>
      </c>
      <c r="L44" s="538"/>
      <c r="M44" s="534"/>
    </row>
    <row r="45" spans="1:13" x14ac:dyDescent="0.2">
      <c r="A45" s="180"/>
      <c r="B45" s="416"/>
      <c r="C45" s="178"/>
      <c r="D45" s="178"/>
      <c r="E45" s="178"/>
      <c r="F45" s="538"/>
      <c r="G45" s="538"/>
      <c r="H45" s="533"/>
      <c r="I45" s="543"/>
      <c r="J45" s="534"/>
      <c r="K45" s="179" t="s">
        <v>174</v>
      </c>
      <c r="L45" s="182"/>
      <c r="M45" s="512"/>
    </row>
    <row r="46" spans="1:13" x14ac:dyDescent="0.2">
      <c r="A46" s="530"/>
      <c r="B46" s="416"/>
      <c r="C46" s="417"/>
      <c r="D46" s="177"/>
      <c r="E46" s="177"/>
      <c r="F46" s="182"/>
      <c r="G46" s="182"/>
      <c r="H46" s="536"/>
      <c r="I46" s="544"/>
      <c r="J46" s="512"/>
      <c r="K46" s="179" t="s">
        <v>174</v>
      </c>
      <c r="L46" s="182"/>
      <c r="M46" s="512"/>
    </row>
    <row r="47" spans="1:13" x14ac:dyDescent="0.2">
      <c r="A47" s="530"/>
      <c r="B47" s="416"/>
      <c r="C47" s="417"/>
      <c r="D47" s="178"/>
      <c r="E47" s="178"/>
      <c r="F47" s="538"/>
      <c r="G47" s="538"/>
      <c r="H47" s="536"/>
      <c r="I47" s="543"/>
      <c r="J47" s="534"/>
      <c r="K47" s="179" t="s">
        <v>174</v>
      </c>
      <c r="L47" s="538"/>
      <c r="M47" s="534"/>
    </row>
    <row r="48" spans="1:13" x14ac:dyDescent="0.2">
      <c r="A48" s="530"/>
      <c r="B48" s="416"/>
      <c r="C48" s="417"/>
      <c r="D48" s="178"/>
      <c r="E48" s="178"/>
      <c r="F48" s="538"/>
      <c r="G48" s="538"/>
      <c r="H48" s="536"/>
      <c r="I48" s="543"/>
      <c r="J48" s="534"/>
      <c r="K48" s="179" t="s">
        <v>174</v>
      </c>
      <c r="L48" s="538"/>
      <c r="M48" s="534"/>
    </row>
    <row r="49" spans="1:13" x14ac:dyDescent="0.2">
      <c r="A49" s="530"/>
      <c r="B49" s="416"/>
      <c r="C49" s="417"/>
      <c r="D49" s="178"/>
      <c r="E49" s="178"/>
      <c r="F49" s="538"/>
      <c r="G49" s="538"/>
      <c r="H49" s="536"/>
      <c r="I49" s="543"/>
      <c r="J49" s="534"/>
      <c r="K49" s="179" t="s">
        <v>174</v>
      </c>
      <c r="L49" s="538"/>
      <c r="M49" s="534"/>
    </row>
    <row r="50" spans="1:13" x14ac:dyDescent="0.2">
      <c r="A50" s="180"/>
      <c r="B50" s="416"/>
      <c r="C50" s="178"/>
      <c r="D50" s="178"/>
      <c r="E50" s="178"/>
      <c r="F50" s="538"/>
      <c r="G50" s="538"/>
      <c r="H50" s="533"/>
      <c r="I50" s="543"/>
      <c r="J50" s="534"/>
      <c r="K50" s="179" t="s">
        <v>174</v>
      </c>
      <c r="L50" s="182"/>
      <c r="M50" s="512"/>
    </row>
    <row r="51" spans="1:13" x14ac:dyDescent="0.2">
      <c r="A51" s="180"/>
      <c r="B51" s="416"/>
      <c r="C51" s="178"/>
      <c r="D51" s="325"/>
      <c r="E51" s="178"/>
      <c r="F51" s="538"/>
      <c r="G51" s="538"/>
      <c r="H51" s="533"/>
      <c r="I51" s="543"/>
      <c r="J51" s="534"/>
      <c r="K51" s="179" t="s">
        <v>174</v>
      </c>
      <c r="L51" s="182"/>
      <c r="M51" s="512"/>
    </row>
    <row r="52" spans="1:13" x14ac:dyDescent="0.2">
      <c r="A52" s="180"/>
      <c r="B52" s="416"/>
      <c r="C52" s="178"/>
      <c r="D52" s="325"/>
      <c r="E52" s="178"/>
      <c r="F52" s="538"/>
      <c r="G52" s="538"/>
      <c r="H52" s="533"/>
      <c r="I52" s="543"/>
      <c r="J52" s="534"/>
      <c r="K52" s="179" t="s">
        <v>174</v>
      </c>
      <c r="L52" s="182"/>
      <c r="M52" s="512"/>
    </row>
    <row r="53" spans="1:13" x14ac:dyDescent="0.2">
      <c r="A53" s="180"/>
      <c r="B53" s="416"/>
      <c r="C53" s="178"/>
      <c r="D53" s="177"/>
      <c r="E53" s="177"/>
      <c r="F53" s="538"/>
      <c r="G53" s="538"/>
      <c r="H53" s="533"/>
      <c r="I53" s="543"/>
      <c r="J53" s="534"/>
      <c r="K53" s="179" t="s">
        <v>174</v>
      </c>
      <c r="L53" s="182"/>
      <c r="M53" s="512"/>
    </row>
    <row r="54" spans="1:13" x14ac:dyDescent="0.2">
      <c r="A54" s="180"/>
      <c r="B54" s="416"/>
      <c r="C54" s="178"/>
      <c r="D54" s="177"/>
      <c r="E54" s="177"/>
      <c r="F54" s="183"/>
      <c r="G54" s="183"/>
      <c r="H54" s="535"/>
      <c r="I54" s="545"/>
      <c r="J54" s="513"/>
      <c r="K54" s="179" t="s">
        <v>174</v>
      </c>
      <c r="L54" s="182"/>
      <c r="M54" s="512"/>
    </row>
    <row r="55" spans="1:13" x14ac:dyDescent="0.2">
      <c r="A55" s="180"/>
      <c r="B55" s="416"/>
      <c r="C55" s="178"/>
      <c r="D55" s="177"/>
      <c r="E55" s="177"/>
      <c r="F55" s="538"/>
      <c r="G55" s="538"/>
      <c r="H55" s="535"/>
      <c r="I55" s="543"/>
      <c r="J55" s="534"/>
      <c r="K55" s="179" t="s">
        <v>174</v>
      </c>
      <c r="L55" s="182"/>
      <c r="M55" s="512"/>
    </row>
    <row r="56" spans="1:13" x14ac:dyDescent="0.2">
      <c r="A56" s="529"/>
      <c r="B56" s="416"/>
      <c r="C56" s="178"/>
      <c r="D56" s="177"/>
      <c r="E56" s="177"/>
      <c r="F56" s="538"/>
      <c r="G56" s="538"/>
      <c r="H56" s="535"/>
      <c r="I56" s="543"/>
      <c r="J56" s="534"/>
      <c r="K56" s="179" t="s">
        <v>174</v>
      </c>
      <c r="L56" s="182"/>
      <c r="M56" s="512"/>
    </row>
    <row r="57" spans="1:13" x14ac:dyDescent="0.2">
      <c r="A57" s="529"/>
      <c r="B57" s="416"/>
      <c r="C57" s="178"/>
      <c r="D57" s="177"/>
      <c r="E57" s="177"/>
      <c r="F57" s="183"/>
      <c r="G57" s="183"/>
      <c r="H57" s="535"/>
      <c r="I57" s="545"/>
      <c r="J57" s="513"/>
      <c r="K57" s="179" t="s">
        <v>174</v>
      </c>
      <c r="L57" s="182"/>
      <c r="M57" s="512"/>
    </row>
    <row r="58" spans="1:13" x14ac:dyDescent="0.2">
      <c r="A58" s="529"/>
      <c r="B58" s="416"/>
      <c r="C58" s="178"/>
      <c r="D58" s="178"/>
      <c r="E58" s="178"/>
      <c r="F58" s="183"/>
      <c r="G58" s="183"/>
      <c r="H58" s="535"/>
      <c r="I58" s="545"/>
      <c r="J58" s="513"/>
      <c r="K58" s="179" t="s">
        <v>174</v>
      </c>
      <c r="L58" s="182"/>
      <c r="M58" s="512"/>
    </row>
    <row r="59" spans="1:13" x14ac:dyDescent="0.2">
      <c r="A59" s="173"/>
      <c r="B59" s="418"/>
      <c r="C59" s="178"/>
      <c r="D59" s="178"/>
      <c r="E59" s="178"/>
      <c r="F59" s="183"/>
      <c r="G59" s="183"/>
      <c r="H59" s="535"/>
      <c r="I59" s="545"/>
      <c r="J59" s="513"/>
      <c r="K59" s="179" t="s">
        <v>174</v>
      </c>
      <c r="L59" s="182"/>
      <c r="M59" s="512"/>
    </row>
    <row r="60" spans="1:13" x14ac:dyDescent="0.2">
      <c r="A60" s="180"/>
      <c r="B60" s="418"/>
      <c r="C60" s="178"/>
      <c r="D60" s="177"/>
      <c r="E60" s="177"/>
      <c r="F60" s="183"/>
      <c r="G60" s="183"/>
      <c r="H60" s="535"/>
      <c r="I60" s="545"/>
      <c r="J60" s="513"/>
      <c r="K60" s="179" t="s">
        <v>174</v>
      </c>
      <c r="L60" s="182"/>
      <c r="M60" s="512"/>
    </row>
    <row r="61" spans="1:13" x14ac:dyDescent="0.2">
      <c r="A61" s="180"/>
      <c r="B61" s="418"/>
      <c r="C61" s="178"/>
      <c r="D61" s="177"/>
      <c r="E61" s="177"/>
      <c r="F61" s="183"/>
      <c r="G61" s="183"/>
      <c r="H61" s="535"/>
      <c r="I61" s="545"/>
      <c r="J61" s="513"/>
      <c r="K61" s="179" t="s">
        <v>174</v>
      </c>
      <c r="L61" s="182"/>
      <c r="M61" s="512"/>
    </row>
    <row r="62" spans="1:13" x14ac:dyDescent="0.2">
      <c r="A62" s="180"/>
      <c r="B62" s="418"/>
      <c r="C62" s="178"/>
      <c r="D62" s="177"/>
      <c r="E62" s="177"/>
      <c r="F62" s="183"/>
      <c r="G62" s="183"/>
      <c r="H62" s="535"/>
      <c r="I62" s="545"/>
      <c r="J62" s="513"/>
      <c r="K62" s="179" t="s">
        <v>174</v>
      </c>
      <c r="L62" s="182"/>
      <c r="M62" s="512"/>
    </row>
    <row r="63" spans="1:13" x14ac:dyDescent="0.2">
      <c r="A63" s="180"/>
      <c r="B63" s="418"/>
      <c r="C63" s="178"/>
      <c r="D63" s="177"/>
      <c r="E63" s="177"/>
      <c r="F63" s="183"/>
      <c r="G63" s="183"/>
      <c r="H63" s="535"/>
      <c r="I63" s="545"/>
      <c r="J63" s="513"/>
      <c r="K63" s="179" t="s">
        <v>174</v>
      </c>
      <c r="L63" s="182"/>
      <c r="M63" s="512"/>
    </row>
    <row r="64" spans="1:13" x14ac:dyDescent="0.2">
      <c r="A64" s="180"/>
      <c r="B64" s="418"/>
      <c r="C64" s="417"/>
      <c r="D64" s="177"/>
      <c r="E64" s="177"/>
      <c r="F64" s="183"/>
      <c r="G64" s="183"/>
      <c r="H64" s="535"/>
      <c r="I64" s="545"/>
      <c r="J64" s="513"/>
      <c r="K64" s="179" t="s">
        <v>174</v>
      </c>
      <c r="L64" s="182"/>
      <c r="M64" s="512"/>
    </row>
    <row r="65" spans="1:13" x14ac:dyDescent="0.2">
      <c r="A65" s="180"/>
      <c r="B65" s="418"/>
      <c r="C65" s="417"/>
      <c r="D65" s="177"/>
      <c r="E65" s="177"/>
      <c r="F65" s="183"/>
      <c r="G65" s="183"/>
      <c r="H65" s="535"/>
      <c r="I65" s="545"/>
      <c r="J65" s="513"/>
      <c r="K65" s="179" t="s">
        <v>174</v>
      </c>
      <c r="L65" s="182"/>
      <c r="M65" s="512"/>
    </row>
    <row r="66" spans="1:13" x14ac:dyDescent="0.2">
      <c r="A66" s="180"/>
      <c r="B66" s="418"/>
      <c r="C66" s="417"/>
      <c r="D66" s="177"/>
      <c r="E66" s="177"/>
      <c r="F66" s="183"/>
      <c r="G66" s="183"/>
      <c r="H66" s="535"/>
      <c r="I66" s="545"/>
      <c r="J66" s="513"/>
      <c r="K66" s="179" t="s">
        <v>174</v>
      </c>
      <c r="L66" s="182"/>
      <c r="M66" s="512"/>
    </row>
    <row r="67" spans="1:13" x14ac:dyDescent="0.2">
      <c r="A67" s="180"/>
      <c r="B67" s="418"/>
      <c r="C67" s="417"/>
      <c r="D67" s="177"/>
      <c r="E67" s="177"/>
      <c r="F67" s="183"/>
      <c r="G67" s="183"/>
      <c r="H67" s="535"/>
      <c r="I67" s="545"/>
      <c r="J67" s="513"/>
      <c r="K67" s="179" t="s">
        <v>174</v>
      </c>
      <c r="L67" s="182"/>
      <c r="M67" s="512"/>
    </row>
    <row r="68" spans="1:13" x14ac:dyDescent="0.2">
      <c r="A68" s="180"/>
      <c r="B68" s="418"/>
      <c r="C68" s="417"/>
      <c r="D68" s="177"/>
      <c r="E68" s="177"/>
      <c r="F68" s="183"/>
      <c r="G68" s="183"/>
      <c r="H68" s="535"/>
      <c r="I68" s="545"/>
      <c r="J68" s="513"/>
      <c r="K68" s="179" t="s">
        <v>174</v>
      </c>
      <c r="L68" s="182"/>
      <c r="M68" s="512"/>
    </row>
    <row r="69" spans="1:13" x14ac:dyDescent="0.2">
      <c r="A69" s="180"/>
      <c r="B69" s="418"/>
      <c r="C69" s="417"/>
      <c r="D69" s="177"/>
      <c r="E69" s="177"/>
      <c r="F69" s="183"/>
      <c r="G69" s="183"/>
      <c r="H69" s="535"/>
      <c r="I69" s="545"/>
      <c r="J69" s="513"/>
      <c r="K69" s="179" t="s">
        <v>174</v>
      </c>
      <c r="L69" s="182"/>
      <c r="M69" s="512"/>
    </row>
    <row r="70" spans="1:13" x14ac:dyDescent="0.2">
      <c r="A70" s="180"/>
      <c r="B70" s="418"/>
      <c r="C70" s="417"/>
      <c r="D70" s="177"/>
      <c r="E70" s="177"/>
      <c r="F70" s="183"/>
      <c r="G70" s="183"/>
      <c r="H70" s="535"/>
      <c r="I70" s="545"/>
      <c r="J70" s="513"/>
      <c r="K70" s="179" t="s">
        <v>174</v>
      </c>
      <c r="L70" s="182"/>
      <c r="M70" s="512"/>
    </row>
    <row r="71" spans="1:13" x14ac:dyDescent="0.2">
      <c r="A71" s="180"/>
      <c r="B71" s="418"/>
      <c r="C71" s="417"/>
      <c r="D71" s="177"/>
      <c r="E71" s="177"/>
      <c r="F71" s="183"/>
      <c r="G71" s="183"/>
      <c r="H71" s="535"/>
      <c r="I71" s="545"/>
      <c r="J71" s="513"/>
      <c r="K71" s="179" t="s">
        <v>174</v>
      </c>
      <c r="L71" s="182"/>
      <c r="M71" s="512"/>
    </row>
    <row r="72" spans="1:13" x14ac:dyDescent="0.2">
      <c r="A72" s="180"/>
      <c r="B72" s="418"/>
      <c r="C72" s="417"/>
      <c r="D72" s="177"/>
      <c r="E72" s="177"/>
      <c r="F72" s="183"/>
      <c r="G72" s="183"/>
      <c r="H72" s="535"/>
      <c r="I72" s="545"/>
      <c r="J72" s="513"/>
      <c r="K72" s="179" t="s">
        <v>174</v>
      </c>
      <c r="L72" s="182"/>
      <c r="M72" s="512"/>
    </row>
    <row r="73" spans="1:13" x14ac:dyDescent="0.2">
      <c r="A73" s="180"/>
      <c r="B73" s="418"/>
      <c r="C73" s="417"/>
      <c r="D73" s="177"/>
      <c r="E73" s="177"/>
      <c r="F73" s="183"/>
      <c r="G73" s="183"/>
      <c r="H73" s="535"/>
      <c r="I73" s="545"/>
      <c r="J73" s="513"/>
      <c r="K73" s="179" t="s">
        <v>174</v>
      </c>
      <c r="L73" s="182"/>
      <c r="M73" s="512"/>
    </row>
    <row r="74" spans="1:13" x14ac:dyDescent="0.2">
      <c r="A74" s="180"/>
      <c r="B74" s="418"/>
      <c r="C74" s="417"/>
      <c r="D74" s="177"/>
      <c r="E74" s="178"/>
      <c r="F74" s="182"/>
      <c r="G74" s="182"/>
      <c r="H74" s="536"/>
      <c r="I74" s="545"/>
      <c r="J74" s="513"/>
      <c r="K74" s="179" t="s">
        <v>174</v>
      </c>
      <c r="L74" s="182"/>
      <c r="M74" s="512"/>
    </row>
    <row r="75" spans="1:13" x14ac:dyDescent="0.2">
      <c r="A75" s="180"/>
      <c r="B75" s="418"/>
      <c r="C75" s="417"/>
      <c r="D75" s="177"/>
      <c r="E75" s="177"/>
      <c r="F75" s="183"/>
      <c r="G75" s="183"/>
      <c r="H75" s="535"/>
      <c r="I75" s="545"/>
      <c r="J75" s="513"/>
      <c r="K75" s="179" t="s">
        <v>174</v>
      </c>
      <c r="L75" s="182"/>
      <c r="M75" s="512"/>
    </row>
    <row r="76" spans="1:13" x14ac:dyDescent="0.2">
      <c r="A76" s="180"/>
      <c r="B76" s="418"/>
      <c r="C76" s="417"/>
      <c r="D76" s="177"/>
      <c r="E76" s="177"/>
      <c r="F76" s="183"/>
      <c r="G76" s="183"/>
      <c r="H76" s="535"/>
      <c r="I76" s="545"/>
      <c r="J76" s="513"/>
      <c r="K76" s="179" t="s">
        <v>174</v>
      </c>
      <c r="L76" s="183"/>
      <c r="M76" s="513"/>
    </row>
    <row r="77" spans="1:13" x14ac:dyDescent="0.2">
      <c r="A77" s="180"/>
      <c r="B77" s="418"/>
      <c r="C77" s="417"/>
      <c r="D77" s="177"/>
      <c r="E77" s="177"/>
      <c r="F77" s="183"/>
      <c r="G77" s="183"/>
      <c r="H77" s="535"/>
      <c r="I77" s="545"/>
      <c r="J77" s="513"/>
      <c r="K77" s="179" t="s">
        <v>174</v>
      </c>
      <c r="L77" s="183"/>
      <c r="M77" s="513"/>
    </row>
    <row r="78" spans="1:13" x14ac:dyDescent="0.2">
      <c r="A78" s="180"/>
      <c r="B78" s="418"/>
      <c r="C78" s="417"/>
      <c r="D78" s="177"/>
      <c r="E78" s="177"/>
      <c r="F78" s="183"/>
      <c r="G78" s="183"/>
      <c r="H78" s="535"/>
      <c r="I78" s="545"/>
      <c r="J78" s="513"/>
      <c r="K78" s="179" t="s">
        <v>174</v>
      </c>
      <c r="L78" s="182"/>
      <c r="M78" s="512"/>
    </row>
    <row r="79" spans="1:13" x14ac:dyDescent="0.2">
      <c r="A79" s="180"/>
      <c r="B79" s="418"/>
      <c r="C79" s="417"/>
      <c r="D79" s="177"/>
      <c r="E79" s="177"/>
      <c r="F79" s="183"/>
      <c r="G79" s="183"/>
      <c r="H79" s="535"/>
      <c r="I79" s="545"/>
      <c r="J79" s="513"/>
      <c r="K79" s="179" t="s">
        <v>174</v>
      </c>
      <c r="L79" s="182"/>
      <c r="M79" s="512"/>
    </row>
    <row r="80" spans="1:13" x14ac:dyDescent="0.2">
      <c r="A80" s="180"/>
      <c r="B80" s="418"/>
      <c r="C80" s="417"/>
      <c r="D80" s="177"/>
      <c r="E80" s="177"/>
      <c r="F80" s="183"/>
      <c r="G80" s="183"/>
      <c r="H80" s="535"/>
      <c r="I80" s="545"/>
      <c r="J80" s="513"/>
      <c r="K80" s="179" t="s">
        <v>174</v>
      </c>
      <c r="L80" s="182"/>
      <c r="M80" s="512"/>
    </row>
    <row r="81" spans="1:110" x14ac:dyDescent="0.2">
      <c r="A81" s="180"/>
      <c r="B81" s="418"/>
      <c r="C81" s="417"/>
      <c r="D81" s="177"/>
      <c r="E81" s="177"/>
      <c r="F81" s="183"/>
      <c r="G81" s="183"/>
      <c r="H81" s="537"/>
      <c r="I81" s="545"/>
      <c r="J81" s="513"/>
      <c r="K81" s="179" t="s">
        <v>174</v>
      </c>
      <c r="L81" s="182"/>
      <c r="M81" s="512"/>
    </row>
    <row r="82" spans="1:110" x14ac:dyDescent="0.2">
      <c r="A82" s="173"/>
      <c r="B82" s="419"/>
      <c r="C82" s="287"/>
      <c r="D82" s="177"/>
      <c r="E82" s="177"/>
      <c r="F82" s="183"/>
      <c r="G82" s="183"/>
      <c r="H82" s="535"/>
      <c r="I82" s="545"/>
      <c r="J82" s="513"/>
      <c r="K82" s="179" t="s">
        <v>174</v>
      </c>
      <c r="L82" s="182"/>
      <c r="M82" s="512"/>
    </row>
    <row r="83" spans="1:110" x14ac:dyDescent="0.2">
      <c r="A83" s="180"/>
      <c r="B83" s="418"/>
      <c r="C83" s="287"/>
      <c r="D83" s="177"/>
      <c r="E83" s="177"/>
      <c r="F83" s="183"/>
      <c r="G83" s="183"/>
      <c r="H83" s="535"/>
      <c r="I83" s="545"/>
      <c r="J83" s="513"/>
      <c r="K83" s="179" t="s">
        <v>174</v>
      </c>
      <c r="L83" s="182"/>
      <c r="M83" s="512"/>
    </row>
    <row r="84" spans="1:110" x14ac:dyDescent="0.2">
      <c r="A84" s="180"/>
      <c r="B84" s="418"/>
      <c r="C84" s="417"/>
      <c r="D84" s="177"/>
      <c r="E84" s="177"/>
      <c r="F84" s="182"/>
      <c r="G84" s="182"/>
      <c r="H84" s="536"/>
      <c r="I84" s="544"/>
      <c r="J84" s="512"/>
      <c r="K84" s="179" t="s">
        <v>174</v>
      </c>
      <c r="L84" s="182"/>
      <c r="M84" s="512"/>
    </row>
    <row r="85" spans="1:110" x14ac:dyDescent="0.2">
      <c r="A85" s="180"/>
      <c r="B85" s="418"/>
      <c r="C85" s="417"/>
      <c r="D85" s="177"/>
      <c r="E85" s="177"/>
      <c r="F85" s="182"/>
      <c r="G85" s="182"/>
      <c r="H85" s="536"/>
      <c r="I85" s="544"/>
      <c r="J85" s="512"/>
      <c r="K85" s="179" t="s">
        <v>174</v>
      </c>
      <c r="L85" s="182"/>
      <c r="M85" s="512"/>
    </row>
    <row r="86" spans="1:110" x14ac:dyDescent="0.2">
      <c r="A86" s="180"/>
      <c r="B86" s="418"/>
      <c r="C86" s="417"/>
      <c r="D86" s="177"/>
      <c r="E86" s="177"/>
      <c r="F86" s="182"/>
      <c r="G86" s="182"/>
      <c r="H86" s="536"/>
      <c r="I86" s="544"/>
      <c r="J86" s="512"/>
      <c r="K86" s="179" t="s">
        <v>174</v>
      </c>
      <c r="L86" s="182"/>
      <c r="M86" s="512"/>
    </row>
    <row r="87" spans="1:110" x14ac:dyDescent="0.2">
      <c r="A87" s="180"/>
      <c r="B87" s="418"/>
      <c r="C87" s="287"/>
      <c r="D87" s="177"/>
      <c r="E87" s="177"/>
      <c r="F87" s="183"/>
      <c r="G87" s="183"/>
      <c r="H87" s="535"/>
      <c r="I87" s="545"/>
      <c r="J87" s="513"/>
      <c r="K87" s="179" t="s">
        <v>174</v>
      </c>
      <c r="L87" s="182"/>
      <c r="M87" s="512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0"/>
      <c r="AC87" s="420"/>
      <c r="AD87" s="420"/>
      <c r="AE87" s="420"/>
      <c r="AF87" s="420"/>
      <c r="AG87" s="420"/>
      <c r="AH87" s="420"/>
      <c r="AI87" s="420"/>
      <c r="AJ87" s="420"/>
      <c r="AK87" s="420"/>
      <c r="AL87" s="420"/>
      <c r="AM87" s="420"/>
      <c r="AN87" s="420"/>
      <c r="AO87" s="420"/>
      <c r="AP87" s="420"/>
      <c r="AQ87" s="420"/>
      <c r="AR87" s="420"/>
      <c r="AS87" s="420"/>
      <c r="AT87" s="420"/>
      <c r="AU87" s="420"/>
      <c r="AV87" s="420"/>
      <c r="AW87" s="420"/>
      <c r="AX87" s="420"/>
      <c r="AY87" s="420"/>
      <c r="AZ87" s="420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0"/>
      <c r="BM87" s="420"/>
      <c r="BN87" s="420"/>
      <c r="BO87" s="420"/>
      <c r="BP87" s="420"/>
      <c r="BQ87" s="420"/>
      <c r="BR87" s="420"/>
      <c r="BS87" s="420"/>
      <c r="BT87" s="420"/>
      <c r="BU87" s="420"/>
      <c r="BV87" s="420"/>
      <c r="BW87" s="420"/>
      <c r="BX87" s="420"/>
      <c r="BY87" s="420"/>
      <c r="BZ87" s="420"/>
      <c r="CA87" s="420"/>
      <c r="CB87" s="420"/>
      <c r="CC87" s="420"/>
      <c r="CD87" s="420"/>
      <c r="CE87" s="420"/>
      <c r="CF87" s="420"/>
      <c r="CG87" s="420"/>
      <c r="CH87" s="420"/>
      <c r="CI87" s="420"/>
      <c r="CJ87" s="420"/>
      <c r="CK87" s="420"/>
      <c r="CL87" s="420"/>
      <c r="CM87" s="420"/>
      <c r="CN87" s="420"/>
      <c r="CO87" s="420"/>
      <c r="CP87" s="420"/>
      <c r="CQ87" s="420"/>
      <c r="CR87" s="420"/>
      <c r="CS87" s="420"/>
      <c r="CT87" s="420"/>
      <c r="CU87" s="420"/>
      <c r="CV87" s="420"/>
      <c r="CW87" s="420"/>
      <c r="CX87" s="420"/>
      <c r="CY87" s="420"/>
      <c r="CZ87" s="420"/>
      <c r="DA87" s="420"/>
      <c r="DB87" s="420"/>
      <c r="DC87" s="420"/>
      <c r="DD87" s="420"/>
      <c r="DE87" s="420"/>
      <c r="DF87" s="420"/>
    </row>
    <row r="88" spans="1:110" x14ac:dyDescent="0.2">
      <c r="A88" s="180"/>
      <c r="B88" s="418"/>
      <c r="C88" s="287"/>
      <c r="D88" s="177"/>
      <c r="E88" s="177"/>
      <c r="F88" s="182"/>
      <c r="G88" s="182"/>
      <c r="H88" s="536"/>
      <c r="I88" s="544"/>
      <c r="J88" s="512"/>
      <c r="K88" s="179" t="s">
        <v>174</v>
      </c>
      <c r="L88" s="182"/>
      <c r="M88" s="512"/>
      <c r="N88" s="420"/>
      <c r="O88" s="420"/>
      <c r="P88" s="420"/>
      <c r="Q88" s="420"/>
      <c r="R88" s="420"/>
      <c r="S88" s="420"/>
      <c r="T88" s="420"/>
      <c r="U88" s="420"/>
      <c r="V88" s="420"/>
      <c r="W88" s="420"/>
      <c r="X88" s="420"/>
      <c r="Y88" s="420"/>
      <c r="Z88" s="420"/>
      <c r="AA88" s="420"/>
      <c r="AB88" s="420"/>
      <c r="AC88" s="420"/>
      <c r="AD88" s="420"/>
      <c r="AE88" s="420"/>
      <c r="AF88" s="420"/>
      <c r="AG88" s="420"/>
      <c r="AH88" s="420"/>
      <c r="AI88" s="420"/>
      <c r="AJ88" s="420"/>
      <c r="AK88" s="420"/>
      <c r="AL88" s="420"/>
      <c r="AM88" s="420"/>
      <c r="AN88" s="420"/>
      <c r="AO88" s="420"/>
      <c r="AP88" s="420"/>
      <c r="AQ88" s="420"/>
      <c r="AR88" s="420"/>
      <c r="AS88" s="420"/>
      <c r="AT88" s="420"/>
      <c r="AU88" s="420"/>
      <c r="AV88" s="420"/>
      <c r="AW88" s="420"/>
      <c r="AX88" s="420"/>
      <c r="AY88" s="420"/>
      <c r="AZ88" s="420"/>
      <c r="BA88" s="420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0"/>
      <c r="BM88" s="420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0"/>
      <c r="CB88" s="420"/>
      <c r="CC88" s="420"/>
      <c r="CD88" s="420"/>
      <c r="CE88" s="420"/>
      <c r="CF88" s="420"/>
      <c r="CG88" s="420"/>
      <c r="CH88" s="420"/>
      <c r="CI88" s="420"/>
      <c r="CJ88" s="420"/>
      <c r="CK88" s="420"/>
      <c r="CL88" s="420"/>
      <c r="CM88" s="420"/>
      <c r="CN88" s="420"/>
      <c r="CO88" s="420"/>
      <c r="CP88" s="420"/>
      <c r="CQ88" s="420"/>
      <c r="CR88" s="420"/>
      <c r="CS88" s="420"/>
      <c r="CT88" s="420"/>
      <c r="CU88" s="420"/>
      <c r="CV88" s="420"/>
      <c r="CW88" s="420"/>
      <c r="CX88" s="420"/>
      <c r="CY88" s="420"/>
      <c r="CZ88" s="420"/>
      <c r="DA88" s="420"/>
      <c r="DB88" s="420"/>
      <c r="DC88" s="420"/>
      <c r="DD88" s="420"/>
      <c r="DE88" s="420"/>
      <c r="DF88" s="420"/>
    </row>
    <row r="89" spans="1:110" x14ac:dyDescent="0.2">
      <c r="A89" s="180"/>
      <c r="B89" s="418"/>
      <c r="C89" s="287"/>
      <c r="D89" s="177"/>
      <c r="E89" s="177"/>
      <c r="F89" s="182"/>
      <c r="G89" s="182"/>
      <c r="H89" s="536"/>
      <c r="I89" s="544"/>
      <c r="J89" s="512"/>
      <c r="K89" s="179" t="s">
        <v>174</v>
      </c>
      <c r="L89" s="182"/>
      <c r="M89" s="512"/>
      <c r="N89" s="420"/>
      <c r="O89" s="420"/>
      <c r="P89" s="420"/>
      <c r="Q89" s="420"/>
      <c r="R89" s="420"/>
      <c r="S89" s="420"/>
      <c r="T89" s="420"/>
      <c r="U89" s="420"/>
      <c r="V89" s="420"/>
      <c r="W89" s="420"/>
      <c r="X89" s="420"/>
      <c r="Y89" s="420"/>
      <c r="Z89" s="420"/>
      <c r="AA89" s="420"/>
      <c r="AB89" s="420"/>
      <c r="AC89" s="420"/>
      <c r="AD89" s="420"/>
      <c r="AE89" s="420"/>
      <c r="AF89" s="420"/>
      <c r="AG89" s="420"/>
      <c r="AH89" s="420"/>
      <c r="AI89" s="420"/>
      <c r="AJ89" s="420"/>
      <c r="AK89" s="420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0"/>
      <c r="BM89" s="420"/>
      <c r="BN89" s="420"/>
      <c r="BO89" s="420"/>
      <c r="BP89" s="420"/>
      <c r="BQ89" s="420"/>
      <c r="BR89" s="420"/>
      <c r="BS89" s="420"/>
      <c r="BT89" s="420"/>
      <c r="BU89" s="420"/>
      <c r="BV89" s="420"/>
      <c r="BW89" s="420"/>
      <c r="BX89" s="420"/>
      <c r="BY89" s="420"/>
      <c r="BZ89" s="420"/>
      <c r="CA89" s="420"/>
      <c r="CB89" s="420"/>
      <c r="CC89" s="420"/>
      <c r="CD89" s="420"/>
      <c r="CE89" s="420"/>
      <c r="CF89" s="420"/>
      <c r="CG89" s="420"/>
      <c r="CH89" s="420"/>
      <c r="CI89" s="420"/>
      <c r="CJ89" s="420"/>
      <c r="CK89" s="420"/>
      <c r="CL89" s="420"/>
      <c r="CM89" s="420"/>
      <c r="CN89" s="420"/>
      <c r="CO89" s="420"/>
      <c r="CP89" s="420"/>
      <c r="CQ89" s="420"/>
      <c r="CR89" s="420"/>
      <c r="CS89" s="420"/>
      <c r="CT89" s="420"/>
      <c r="CU89" s="420"/>
      <c r="CV89" s="420"/>
      <c r="CW89" s="420"/>
      <c r="CX89" s="420"/>
      <c r="CY89" s="420"/>
      <c r="CZ89" s="420"/>
      <c r="DA89" s="420"/>
      <c r="DB89" s="420"/>
      <c r="DC89" s="420"/>
      <c r="DD89" s="420"/>
      <c r="DE89" s="420"/>
      <c r="DF89" s="420"/>
    </row>
    <row r="90" spans="1:110" x14ac:dyDescent="0.2">
      <c r="A90" s="180"/>
      <c r="B90" s="418"/>
      <c r="C90" s="287"/>
      <c r="D90" s="177"/>
      <c r="E90" s="177"/>
      <c r="F90" s="182"/>
      <c r="G90" s="182"/>
      <c r="H90" s="536"/>
      <c r="I90" s="544"/>
      <c r="J90" s="512"/>
      <c r="K90" s="179" t="s">
        <v>174</v>
      </c>
      <c r="L90" s="182"/>
      <c r="M90" s="512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0"/>
      <c r="CC90" s="420"/>
      <c r="CD90" s="420"/>
      <c r="CE90" s="420"/>
      <c r="CF90" s="420"/>
      <c r="CG90" s="420"/>
      <c r="CH90" s="420"/>
      <c r="CI90" s="420"/>
      <c r="CJ90" s="420"/>
      <c r="CK90" s="420"/>
      <c r="CL90" s="420"/>
      <c r="CM90" s="420"/>
      <c r="CN90" s="420"/>
      <c r="CO90" s="420"/>
      <c r="CP90" s="420"/>
      <c r="CQ90" s="420"/>
      <c r="CR90" s="420"/>
      <c r="CS90" s="420"/>
      <c r="CT90" s="420"/>
      <c r="CU90" s="420"/>
      <c r="CV90" s="420"/>
      <c r="CW90" s="420"/>
      <c r="CX90" s="420"/>
      <c r="CY90" s="420"/>
      <c r="CZ90" s="420"/>
      <c r="DA90" s="420"/>
      <c r="DB90" s="420"/>
      <c r="DC90" s="420"/>
      <c r="DD90" s="420"/>
      <c r="DE90" s="420"/>
      <c r="DF90" s="420"/>
    </row>
    <row r="91" spans="1:110" x14ac:dyDescent="0.2">
      <c r="A91" s="180"/>
      <c r="B91" s="418"/>
      <c r="C91" s="287"/>
      <c r="D91" s="177"/>
      <c r="E91" s="177"/>
      <c r="F91" s="182"/>
      <c r="G91" s="182"/>
      <c r="H91" s="536"/>
      <c r="I91" s="544"/>
      <c r="J91" s="512"/>
      <c r="K91" s="179" t="s">
        <v>174</v>
      </c>
      <c r="L91" s="182"/>
      <c r="M91" s="512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0"/>
      <c r="AD91" s="420"/>
      <c r="AE91" s="420"/>
      <c r="AF91" s="420"/>
      <c r="AG91" s="420"/>
      <c r="AH91" s="420"/>
      <c r="AI91" s="420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0"/>
      <c r="BQ91" s="420"/>
      <c r="BR91" s="420"/>
      <c r="BS91" s="420"/>
      <c r="BT91" s="420"/>
      <c r="BU91" s="420"/>
      <c r="BV91" s="420"/>
      <c r="BW91" s="420"/>
      <c r="BX91" s="420"/>
      <c r="BY91" s="420"/>
      <c r="BZ91" s="420"/>
      <c r="CA91" s="420"/>
      <c r="CB91" s="420"/>
      <c r="CC91" s="420"/>
      <c r="CD91" s="420"/>
      <c r="CE91" s="420"/>
      <c r="CF91" s="420"/>
      <c r="CG91" s="420"/>
      <c r="CH91" s="420"/>
      <c r="CI91" s="420"/>
      <c r="CJ91" s="420"/>
      <c r="CK91" s="420"/>
      <c r="CL91" s="420"/>
      <c r="CM91" s="420"/>
      <c r="CN91" s="420"/>
      <c r="CO91" s="420"/>
      <c r="CP91" s="420"/>
      <c r="CQ91" s="420"/>
      <c r="CR91" s="420"/>
      <c r="CS91" s="420"/>
      <c r="CT91" s="420"/>
      <c r="CU91" s="420"/>
      <c r="CV91" s="420"/>
      <c r="CW91" s="420"/>
      <c r="CX91" s="420"/>
      <c r="CY91" s="420"/>
      <c r="CZ91" s="420"/>
      <c r="DA91" s="420"/>
      <c r="DB91" s="420"/>
      <c r="DC91" s="420"/>
      <c r="DD91" s="420"/>
      <c r="DE91" s="420"/>
      <c r="DF91" s="420"/>
    </row>
    <row r="92" spans="1:110" x14ac:dyDescent="0.2">
      <c r="A92" s="173"/>
      <c r="B92" s="418"/>
      <c r="C92" s="178"/>
      <c r="D92" s="177"/>
      <c r="E92" s="177"/>
      <c r="F92" s="182"/>
      <c r="G92" s="182"/>
      <c r="H92" s="536"/>
      <c r="I92" s="544"/>
      <c r="J92" s="512"/>
      <c r="K92" s="179" t="s">
        <v>174</v>
      </c>
      <c r="L92" s="182"/>
      <c r="M92" s="512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1"/>
      <c r="AF92" s="421"/>
      <c r="AG92" s="421"/>
      <c r="AH92" s="421"/>
      <c r="AI92" s="421"/>
      <c r="AJ92" s="421"/>
      <c r="AK92" s="421"/>
      <c r="AL92" s="421"/>
      <c r="AM92" s="421"/>
      <c r="AN92" s="421"/>
      <c r="AO92" s="421"/>
      <c r="AP92" s="421"/>
      <c r="AQ92" s="421"/>
      <c r="AR92" s="421"/>
      <c r="AS92" s="421"/>
      <c r="AT92" s="421"/>
      <c r="AU92" s="421"/>
      <c r="AV92" s="421"/>
      <c r="AW92" s="421"/>
      <c r="AX92" s="421"/>
      <c r="AY92" s="421"/>
      <c r="AZ92" s="421"/>
      <c r="BA92" s="421"/>
      <c r="BB92" s="421"/>
      <c r="BC92" s="421"/>
      <c r="BD92" s="421"/>
      <c r="BE92" s="421"/>
      <c r="BF92" s="421"/>
      <c r="BG92" s="421"/>
      <c r="BH92" s="421"/>
      <c r="BI92" s="421"/>
      <c r="BJ92" s="421"/>
      <c r="BK92" s="421"/>
      <c r="BL92" s="421"/>
      <c r="BM92" s="421"/>
      <c r="BN92" s="421"/>
      <c r="BO92" s="421"/>
      <c r="BP92" s="421"/>
      <c r="BQ92" s="421"/>
      <c r="BR92" s="421"/>
      <c r="BS92" s="421"/>
      <c r="BT92" s="421"/>
      <c r="BU92" s="421"/>
      <c r="BV92" s="421"/>
      <c r="BW92" s="421"/>
      <c r="BX92" s="421"/>
      <c r="BY92" s="421"/>
      <c r="BZ92" s="421"/>
      <c r="CA92" s="421"/>
      <c r="CB92" s="421"/>
      <c r="CC92" s="421"/>
      <c r="CD92" s="421"/>
      <c r="CE92" s="421"/>
      <c r="CF92" s="421"/>
      <c r="CG92" s="421"/>
      <c r="CH92" s="421"/>
      <c r="CI92" s="421"/>
      <c r="CJ92" s="421"/>
      <c r="CK92" s="421"/>
      <c r="CL92" s="421"/>
      <c r="CM92" s="421"/>
      <c r="CN92" s="421"/>
      <c r="CO92" s="421"/>
      <c r="CP92" s="421"/>
      <c r="CQ92" s="421"/>
      <c r="CR92" s="421"/>
      <c r="CS92" s="421"/>
      <c r="CT92" s="421"/>
      <c r="CU92" s="421"/>
      <c r="CV92" s="421"/>
      <c r="CW92" s="421"/>
      <c r="CX92" s="421"/>
      <c r="CY92" s="421"/>
      <c r="CZ92" s="421"/>
      <c r="DA92" s="421"/>
      <c r="DB92" s="421"/>
      <c r="DC92" s="421"/>
      <c r="DD92" s="421"/>
      <c r="DE92" s="421"/>
      <c r="DF92" s="421"/>
    </row>
    <row r="93" spans="1:110" x14ac:dyDescent="0.2">
      <c r="A93" s="173"/>
      <c r="B93" s="418"/>
      <c r="C93" s="178"/>
      <c r="D93" s="177"/>
      <c r="E93" s="177"/>
      <c r="F93" s="182"/>
      <c r="G93" s="182"/>
      <c r="H93" s="536"/>
      <c r="I93" s="544"/>
      <c r="J93" s="512"/>
      <c r="K93" s="179" t="s">
        <v>174</v>
      </c>
      <c r="L93" s="182"/>
      <c r="M93" s="512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1"/>
      <c r="AF93" s="421"/>
      <c r="AG93" s="421"/>
      <c r="AH93" s="421"/>
      <c r="AI93" s="421"/>
      <c r="AJ93" s="421"/>
      <c r="AK93" s="421"/>
      <c r="AL93" s="421"/>
      <c r="AM93" s="421"/>
      <c r="AN93" s="421"/>
      <c r="AO93" s="421"/>
      <c r="AP93" s="421"/>
      <c r="AQ93" s="421"/>
      <c r="AR93" s="421"/>
      <c r="AS93" s="421"/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  <c r="BF93" s="421"/>
      <c r="BG93" s="421"/>
      <c r="BH93" s="421"/>
      <c r="BI93" s="421"/>
      <c r="BJ93" s="421"/>
      <c r="BK93" s="421"/>
      <c r="BL93" s="421"/>
      <c r="BM93" s="421"/>
      <c r="BN93" s="421"/>
      <c r="BO93" s="421"/>
      <c r="BP93" s="421"/>
      <c r="BQ93" s="421"/>
      <c r="BR93" s="421"/>
      <c r="BS93" s="421"/>
      <c r="BT93" s="421"/>
      <c r="BU93" s="421"/>
      <c r="BV93" s="421"/>
      <c r="BW93" s="421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421"/>
      <c r="CI93" s="421"/>
      <c r="CJ93" s="421"/>
      <c r="CK93" s="421"/>
      <c r="CL93" s="421"/>
      <c r="CM93" s="421"/>
      <c r="CN93" s="421"/>
      <c r="CO93" s="421"/>
      <c r="CP93" s="421"/>
      <c r="CQ93" s="421"/>
      <c r="CR93" s="421"/>
      <c r="CS93" s="421"/>
      <c r="CT93" s="421"/>
      <c r="CU93" s="421"/>
      <c r="CV93" s="421"/>
      <c r="CW93" s="421"/>
      <c r="CX93" s="421"/>
      <c r="CY93" s="421"/>
      <c r="CZ93" s="421"/>
      <c r="DA93" s="421"/>
      <c r="DB93" s="421"/>
      <c r="DC93" s="421"/>
      <c r="DD93" s="421"/>
      <c r="DE93" s="421"/>
      <c r="DF93" s="421"/>
    </row>
    <row r="94" spans="1:110" x14ac:dyDescent="0.2">
      <c r="A94" s="180"/>
      <c r="B94" s="418"/>
      <c r="C94" s="177"/>
      <c r="D94" s="177"/>
      <c r="E94" s="177"/>
      <c r="F94" s="182"/>
      <c r="G94" s="182"/>
      <c r="H94" s="536"/>
      <c r="I94" s="544"/>
      <c r="J94" s="512"/>
      <c r="K94" s="179" t="s">
        <v>174</v>
      </c>
      <c r="L94" s="183"/>
      <c r="M94" s="513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2"/>
      <c r="AQ94" s="422"/>
      <c r="AR94" s="422"/>
      <c r="AS94" s="422"/>
      <c r="AT94" s="422"/>
      <c r="AU94" s="422"/>
      <c r="AV94" s="422"/>
      <c r="AW94" s="422"/>
      <c r="AX94" s="422"/>
      <c r="AY94" s="422"/>
      <c r="AZ94" s="422"/>
      <c r="BA94" s="422"/>
      <c r="BB94" s="422"/>
      <c r="BC94" s="422"/>
      <c r="BD94" s="422"/>
      <c r="BE94" s="422"/>
      <c r="BF94" s="422"/>
      <c r="BG94" s="422"/>
      <c r="BH94" s="422"/>
      <c r="BI94" s="422"/>
      <c r="BJ94" s="422"/>
      <c r="BK94" s="422"/>
      <c r="BL94" s="422"/>
      <c r="BM94" s="422"/>
      <c r="BN94" s="422"/>
      <c r="BO94" s="422"/>
      <c r="BP94" s="422"/>
      <c r="BQ94" s="422"/>
      <c r="BR94" s="422"/>
      <c r="BS94" s="422"/>
      <c r="BT94" s="422"/>
      <c r="BU94" s="422"/>
      <c r="BV94" s="422"/>
      <c r="BW94" s="422"/>
      <c r="BX94" s="422"/>
      <c r="BY94" s="422"/>
      <c r="BZ94" s="422"/>
      <c r="CA94" s="422"/>
      <c r="CB94" s="422"/>
      <c r="CC94" s="422"/>
      <c r="CD94" s="422"/>
      <c r="CE94" s="422"/>
      <c r="CF94" s="422"/>
      <c r="CG94" s="422"/>
      <c r="CH94" s="422"/>
      <c r="CI94" s="422"/>
      <c r="CJ94" s="422"/>
      <c r="CK94" s="422"/>
      <c r="CL94" s="422"/>
      <c r="CM94" s="422"/>
      <c r="CN94" s="422"/>
      <c r="CO94" s="422"/>
      <c r="CP94" s="422"/>
      <c r="CQ94" s="422"/>
      <c r="CR94" s="422"/>
      <c r="CS94" s="422"/>
      <c r="CT94" s="422"/>
      <c r="CU94" s="422"/>
      <c r="CV94" s="422"/>
      <c r="CW94" s="422"/>
      <c r="CX94" s="422"/>
      <c r="CY94" s="422"/>
      <c r="CZ94" s="422"/>
      <c r="DA94" s="422"/>
      <c r="DB94" s="422"/>
      <c r="DC94" s="422"/>
      <c r="DD94" s="422"/>
      <c r="DE94" s="422"/>
      <c r="DF94" s="422"/>
    </row>
    <row r="95" spans="1:110" x14ac:dyDescent="0.2">
      <c r="A95" s="180"/>
      <c r="B95" s="423"/>
      <c r="C95" s="417"/>
      <c r="D95" s="177"/>
      <c r="E95" s="177"/>
      <c r="F95" s="182"/>
      <c r="G95" s="182"/>
      <c r="H95" s="536"/>
      <c r="I95" s="544"/>
      <c r="J95" s="512"/>
      <c r="K95" s="179" t="s">
        <v>174</v>
      </c>
      <c r="L95" s="182"/>
      <c r="M95" s="512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1"/>
      <c r="AO95" s="421"/>
      <c r="AP95" s="421"/>
      <c r="AQ95" s="421"/>
      <c r="AR95" s="421"/>
      <c r="AS95" s="421"/>
      <c r="AT95" s="421"/>
      <c r="AU95" s="421"/>
      <c r="AV95" s="421"/>
      <c r="AW95" s="421"/>
      <c r="AX95" s="421"/>
      <c r="AY95" s="421"/>
      <c r="AZ95" s="421"/>
      <c r="BA95" s="421"/>
      <c r="BB95" s="421"/>
      <c r="BC95" s="421"/>
      <c r="BD95" s="421"/>
      <c r="BE95" s="421"/>
      <c r="BF95" s="421"/>
      <c r="BG95" s="421"/>
      <c r="BH95" s="421"/>
      <c r="BI95" s="421"/>
      <c r="BJ95" s="421"/>
      <c r="BK95" s="421"/>
      <c r="BL95" s="421"/>
      <c r="BM95" s="421"/>
      <c r="BN95" s="421"/>
      <c r="BO95" s="421"/>
      <c r="BP95" s="421"/>
      <c r="BQ95" s="421"/>
      <c r="BR95" s="421"/>
      <c r="BS95" s="421"/>
      <c r="BT95" s="421"/>
      <c r="BU95" s="421"/>
      <c r="BV95" s="421"/>
      <c r="BW95" s="421"/>
      <c r="BX95" s="421"/>
      <c r="BY95" s="421"/>
      <c r="BZ95" s="421"/>
      <c r="CA95" s="421"/>
      <c r="CB95" s="421"/>
      <c r="CC95" s="421"/>
      <c r="CD95" s="421"/>
      <c r="CE95" s="421"/>
      <c r="CF95" s="421"/>
      <c r="CG95" s="421"/>
      <c r="CH95" s="421"/>
      <c r="CI95" s="421"/>
      <c r="CJ95" s="421"/>
      <c r="CK95" s="421"/>
      <c r="CL95" s="421"/>
      <c r="CM95" s="421"/>
      <c r="CN95" s="421"/>
      <c r="CO95" s="421"/>
      <c r="CP95" s="421"/>
      <c r="CQ95" s="421"/>
      <c r="CR95" s="421"/>
      <c r="CS95" s="421"/>
      <c r="CT95" s="421"/>
      <c r="CU95" s="421"/>
      <c r="CV95" s="421"/>
      <c r="CW95" s="421"/>
      <c r="CX95" s="421"/>
      <c r="CY95" s="421"/>
      <c r="CZ95" s="421"/>
      <c r="DA95" s="421"/>
      <c r="DB95" s="421"/>
      <c r="DC95" s="421"/>
      <c r="DD95" s="421"/>
      <c r="DE95" s="421"/>
      <c r="DF95" s="421"/>
    </row>
    <row r="96" spans="1:110" x14ac:dyDescent="0.2">
      <c r="A96" s="180"/>
      <c r="B96" s="423"/>
      <c r="C96" s="417"/>
      <c r="D96" s="177"/>
      <c r="E96" s="177"/>
      <c r="F96" s="182"/>
      <c r="G96" s="182"/>
      <c r="H96" s="536"/>
      <c r="I96" s="544"/>
      <c r="J96" s="512"/>
      <c r="K96" s="179" t="s">
        <v>174</v>
      </c>
      <c r="L96" s="183"/>
      <c r="M96" s="513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2"/>
      <c r="AW96" s="422"/>
      <c r="AX96" s="422"/>
      <c r="AY96" s="422"/>
      <c r="AZ96" s="422"/>
      <c r="BA96" s="422"/>
      <c r="BB96" s="422"/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2"/>
      <c r="BQ96" s="422"/>
      <c r="BR96" s="422"/>
      <c r="BS96" s="422"/>
      <c r="BT96" s="422"/>
      <c r="BU96" s="422"/>
      <c r="BV96" s="422"/>
      <c r="BW96" s="422"/>
      <c r="BX96" s="422"/>
      <c r="BY96" s="422"/>
      <c r="BZ96" s="422"/>
      <c r="CA96" s="422"/>
      <c r="CB96" s="422"/>
      <c r="CC96" s="422"/>
      <c r="CD96" s="422"/>
      <c r="CE96" s="422"/>
      <c r="CF96" s="422"/>
      <c r="CG96" s="422"/>
      <c r="CH96" s="422"/>
      <c r="CI96" s="422"/>
      <c r="CJ96" s="422"/>
      <c r="CK96" s="422"/>
      <c r="CL96" s="422"/>
      <c r="CM96" s="422"/>
      <c r="CN96" s="422"/>
      <c r="CO96" s="422"/>
      <c r="CP96" s="422"/>
      <c r="CQ96" s="422"/>
      <c r="CR96" s="422"/>
      <c r="CS96" s="422"/>
      <c r="CT96" s="422"/>
      <c r="CU96" s="422"/>
      <c r="CV96" s="422"/>
      <c r="CW96" s="422"/>
      <c r="CX96" s="422"/>
      <c r="CY96" s="422"/>
      <c r="CZ96" s="422"/>
      <c r="DA96" s="422"/>
      <c r="DB96" s="422"/>
      <c r="DC96" s="422"/>
      <c r="DD96" s="422"/>
      <c r="DE96" s="422"/>
      <c r="DF96" s="422"/>
    </row>
    <row r="97" spans="1:110" x14ac:dyDescent="0.2">
      <c r="A97" s="180"/>
      <c r="B97" s="423"/>
      <c r="C97" s="417"/>
      <c r="D97" s="177"/>
      <c r="E97" s="177"/>
      <c r="F97" s="182"/>
      <c r="G97" s="182"/>
      <c r="H97" s="536"/>
      <c r="I97" s="544"/>
      <c r="J97" s="512"/>
      <c r="K97" s="179" t="s">
        <v>174</v>
      </c>
      <c r="L97" s="183"/>
      <c r="M97" s="513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2"/>
      <c r="AW97" s="422"/>
      <c r="AX97" s="422"/>
      <c r="AY97" s="422"/>
      <c r="AZ97" s="422"/>
      <c r="BA97" s="422"/>
      <c r="BB97" s="422"/>
      <c r="BC97" s="422"/>
      <c r="BD97" s="422"/>
      <c r="BE97" s="422"/>
      <c r="BF97" s="422"/>
      <c r="BG97" s="422"/>
      <c r="BH97" s="422"/>
      <c r="BI97" s="422"/>
      <c r="BJ97" s="422"/>
      <c r="BK97" s="422"/>
      <c r="BL97" s="422"/>
      <c r="BM97" s="422"/>
      <c r="BN97" s="422"/>
      <c r="BO97" s="422"/>
      <c r="BP97" s="422"/>
      <c r="BQ97" s="422"/>
      <c r="BR97" s="422"/>
      <c r="BS97" s="422"/>
      <c r="BT97" s="422"/>
      <c r="BU97" s="422"/>
      <c r="BV97" s="422"/>
      <c r="BW97" s="422"/>
      <c r="BX97" s="422"/>
      <c r="BY97" s="422"/>
      <c r="BZ97" s="422"/>
      <c r="CA97" s="422"/>
      <c r="CB97" s="422"/>
      <c r="CC97" s="422"/>
      <c r="CD97" s="422"/>
      <c r="CE97" s="422"/>
      <c r="CF97" s="422"/>
      <c r="CG97" s="422"/>
      <c r="CH97" s="422"/>
      <c r="CI97" s="422"/>
      <c r="CJ97" s="422"/>
      <c r="CK97" s="422"/>
      <c r="CL97" s="422"/>
      <c r="CM97" s="422"/>
      <c r="CN97" s="422"/>
      <c r="CO97" s="422"/>
      <c r="CP97" s="422"/>
      <c r="CQ97" s="422"/>
      <c r="CR97" s="422"/>
      <c r="CS97" s="422"/>
      <c r="CT97" s="422"/>
      <c r="CU97" s="422"/>
      <c r="CV97" s="422"/>
      <c r="CW97" s="422"/>
      <c r="CX97" s="422"/>
      <c r="CY97" s="422"/>
      <c r="CZ97" s="422"/>
      <c r="DA97" s="422"/>
      <c r="DB97" s="422"/>
      <c r="DC97" s="422"/>
      <c r="DD97" s="422"/>
      <c r="DE97" s="422"/>
      <c r="DF97" s="422"/>
    </row>
    <row r="98" spans="1:110" x14ac:dyDescent="0.2">
      <c r="A98" s="180"/>
      <c r="B98" s="423"/>
      <c r="C98" s="417"/>
      <c r="D98" s="177"/>
      <c r="E98" s="177"/>
      <c r="F98" s="182"/>
      <c r="G98" s="182"/>
      <c r="H98" s="536"/>
      <c r="I98" s="544"/>
      <c r="J98" s="512"/>
      <c r="K98" s="179" t="s">
        <v>174</v>
      </c>
      <c r="L98" s="182"/>
      <c r="M98" s="512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1"/>
      <c r="AC98" s="421"/>
      <c r="AD98" s="421"/>
      <c r="AE98" s="421"/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1"/>
      <c r="AZ98" s="421"/>
      <c r="BA98" s="421"/>
      <c r="BB98" s="421"/>
      <c r="BC98" s="421"/>
      <c r="BD98" s="421"/>
      <c r="BE98" s="421"/>
      <c r="BF98" s="421"/>
      <c r="BG98" s="421"/>
      <c r="BH98" s="421"/>
      <c r="BI98" s="421"/>
      <c r="BJ98" s="421"/>
      <c r="BK98" s="421"/>
      <c r="BL98" s="421"/>
      <c r="BM98" s="421"/>
      <c r="BN98" s="421"/>
      <c r="BO98" s="421"/>
      <c r="BP98" s="421"/>
      <c r="BQ98" s="421"/>
      <c r="BR98" s="421"/>
      <c r="BS98" s="421"/>
      <c r="BT98" s="421"/>
      <c r="BU98" s="421"/>
      <c r="BV98" s="421"/>
      <c r="BW98" s="421"/>
      <c r="BX98" s="421"/>
      <c r="BY98" s="421"/>
      <c r="BZ98" s="421"/>
      <c r="CA98" s="421"/>
      <c r="CB98" s="421"/>
      <c r="CC98" s="421"/>
      <c r="CD98" s="421"/>
      <c r="CE98" s="421"/>
      <c r="CF98" s="421"/>
      <c r="CG98" s="421"/>
      <c r="CH98" s="421"/>
      <c r="CI98" s="421"/>
      <c r="CJ98" s="421"/>
      <c r="CK98" s="421"/>
      <c r="CL98" s="421"/>
      <c r="CM98" s="421"/>
      <c r="CN98" s="421"/>
      <c r="CO98" s="421"/>
      <c r="CP98" s="421"/>
      <c r="CQ98" s="421"/>
      <c r="CR98" s="421"/>
      <c r="CS98" s="421"/>
      <c r="CT98" s="421"/>
      <c r="CU98" s="421"/>
      <c r="CV98" s="421"/>
      <c r="CW98" s="421"/>
      <c r="CX98" s="421"/>
      <c r="CY98" s="421"/>
      <c r="CZ98" s="421"/>
      <c r="DA98" s="421"/>
      <c r="DB98" s="421"/>
      <c r="DC98" s="421"/>
      <c r="DD98" s="421"/>
      <c r="DE98" s="421"/>
      <c r="DF98" s="421"/>
    </row>
    <row r="99" spans="1:110" x14ac:dyDescent="0.2">
      <c r="A99" s="180"/>
      <c r="B99" s="423"/>
      <c r="C99" s="417"/>
      <c r="D99" s="177"/>
      <c r="E99" s="177"/>
      <c r="F99" s="182"/>
      <c r="G99" s="182"/>
      <c r="H99" s="536"/>
      <c r="I99" s="544"/>
      <c r="J99" s="512"/>
      <c r="K99" s="179" t="s">
        <v>174</v>
      </c>
      <c r="L99" s="182"/>
      <c r="M99" s="51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22"/>
      <c r="BG99" s="422"/>
      <c r="BH99" s="422"/>
      <c r="BI99" s="422"/>
      <c r="BJ99" s="422"/>
      <c r="BK99" s="422"/>
      <c r="BL99" s="422"/>
      <c r="BM99" s="422"/>
      <c r="BN99" s="422"/>
      <c r="BO99" s="422"/>
      <c r="BP99" s="422"/>
      <c r="BQ99" s="422"/>
      <c r="BR99" s="422"/>
      <c r="BS99" s="422"/>
      <c r="BT99" s="422"/>
      <c r="BU99" s="422"/>
      <c r="BV99" s="422"/>
      <c r="BW99" s="422"/>
      <c r="BX99" s="422"/>
      <c r="BY99" s="422"/>
      <c r="BZ99" s="422"/>
      <c r="CA99" s="422"/>
      <c r="CB99" s="422"/>
      <c r="CC99" s="422"/>
      <c r="CD99" s="422"/>
      <c r="CE99" s="422"/>
      <c r="CF99" s="422"/>
      <c r="CG99" s="422"/>
      <c r="CH99" s="422"/>
      <c r="CI99" s="422"/>
      <c r="CJ99" s="422"/>
      <c r="CK99" s="422"/>
      <c r="CL99" s="422"/>
      <c r="CM99" s="422"/>
      <c r="CN99" s="422"/>
      <c r="CO99" s="422"/>
      <c r="CP99" s="422"/>
      <c r="CQ99" s="422"/>
      <c r="CR99" s="422"/>
      <c r="CS99" s="422"/>
      <c r="CT99" s="422"/>
      <c r="CU99" s="422"/>
      <c r="CV99" s="422"/>
      <c r="CW99" s="422"/>
      <c r="CX99" s="422"/>
      <c r="CY99" s="422"/>
      <c r="CZ99" s="422"/>
      <c r="DA99" s="422"/>
      <c r="DB99" s="422"/>
      <c r="DC99" s="422"/>
      <c r="DD99" s="422"/>
      <c r="DE99" s="422"/>
      <c r="DF99" s="422"/>
    </row>
    <row r="100" spans="1:110" x14ac:dyDescent="0.2">
      <c r="A100" s="180"/>
      <c r="B100" s="423"/>
      <c r="C100" s="417"/>
      <c r="D100" s="177"/>
      <c r="E100" s="177"/>
      <c r="F100" s="182"/>
      <c r="G100" s="182"/>
      <c r="H100" s="536"/>
      <c r="I100" s="544"/>
      <c r="J100" s="512"/>
      <c r="K100" s="179" t="s">
        <v>174</v>
      </c>
      <c r="L100" s="183"/>
      <c r="M100" s="513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2"/>
      <c r="BF100" s="422"/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</row>
    <row r="101" spans="1:110" x14ac:dyDescent="0.2">
      <c r="A101" s="180"/>
      <c r="B101" s="423"/>
      <c r="C101" s="417"/>
      <c r="D101" s="177"/>
      <c r="E101" s="177"/>
      <c r="F101" s="182"/>
      <c r="G101" s="182"/>
      <c r="H101" s="536"/>
      <c r="I101" s="544"/>
      <c r="J101" s="512"/>
      <c r="K101" s="179" t="s">
        <v>174</v>
      </c>
      <c r="L101" s="183"/>
      <c r="M101" s="513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  <c r="AF101" s="422"/>
      <c r="AG101" s="422"/>
      <c r="AH101" s="422"/>
      <c r="AI101" s="422"/>
      <c r="AJ101" s="422"/>
      <c r="AK101" s="422"/>
      <c r="AL101" s="422"/>
      <c r="AM101" s="422"/>
      <c r="AN101" s="422"/>
      <c r="AO101" s="422"/>
      <c r="AP101" s="422"/>
      <c r="AQ101" s="422"/>
      <c r="AR101" s="422"/>
      <c r="AS101" s="422"/>
      <c r="AT101" s="422"/>
      <c r="AU101" s="422"/>
      <c r="AV101" s="422"/>
      <c r="AW101" s="422"/>
      <c r="AX101" s="422"/>
      <c r="AY101" s="422"/>
      <c r="AZ101" s="422"/>
      <c r="BA101" s="422"/>
      <c r="BB101" s="422"/>
      <c r="BC101" s="422"/>
      <c r="BD101" s="422"/>
      <c r="BE101" s="422"/>
      <c r="BF101" s="422"/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</row>
    <row r="102" spans="1:110" x14ac:dyDescent="0.2">
      <c r="A102" s="180"/>
      <c r="B102" s="423"/>
      <c r="C102" s="417"/>
      <c r="D102" s="177"/>
      <c r="E102" s="177"/>
      <c r="F102" s="182"/>
      <c r="G102" s="182"/>
      <c r="H102" s="536"/>
      <c r="I102" s="544"/>
      <c r="J102" s="512"/>
      <c r="K102" s="179" t="s">
        <v>174</v>
      </c>
      <c r="L102" s="183"/>
      <c r="M102" s="513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2"/>
      <c r="AL102" s="422"/>
      <c r="AM102" s="422"/>
      <c r="AN102" s="422"/>
      <c r="AO102" s="422"/>
      <c r="AP102" s="422"/>
      <c r="AQ102" s="422"/>
      <c r="AR102" s="422"/>
      <c r="AS102" s="422"/>
      <c r="AT102" s="422"/>
      <c r="AU102" s="422"/>
      <c r="AV102" s="422"/>
      <c r="AW102" s="422"/>
      <c r="AX102" s="422"/>
      <c r="AY102" s="422"/>
      <c r="AZ102" s="422"/>
      <c r="BA102" s="422"/>
      <c r="BB102" s="422"/>
      <c r="BC102" s="422"/>
      <c r="BD102" s="422"/>
      <c r="BE102" s="422"/>
      <c r="BF102" s="422"/>
      <c r="BG102" s="422"/>
      <c r="BH102" s="422"/>
      <c r="BI102" s="422"/>
      <c r="BJ102" s="422"/>
      <c r="BK102" s="422"/>
      <c r="BL102" s="422"/>
      <c r="BM102" s="422"/>
      <c r="BN102" s="422"/>
      <c r="BO102" s="422"/>
      <c r="BP102" s="422"/>
      <c r="BQ102" s="422"/>
      <c r="BR102" s="422"/>
      <c r="BS102" s="422"/>
      <c r="BT102" s="422"/>
      <c r="BU102" s="422"/>
      <c r="BV102" s="422"/>
      <c r="BW102" s="422"/>
      <c r="BX102" s="422"/>
      <c r="BY102" s="422"/>
      <c r="BZ102" s="422"/>
      <c r="CA102" s="422"/>
      <c r="CB102" s="422"/>
      <c r="CC102" s="422"/>
      <c r="CD102" s="422"/>
      <c r="CE102" s="422"/>
      <c r="CF102" s="422"/>
      <c r="CG102" s="422"/>
      <c r="CH102" s="422"/>
      <c r="CI102" s="422"/>
      <c r="CJ102" s="422"/>
      <c r="CK102" s="422"/>
      <c r="CL102" s="422"/>
      <c r="CM102" s="422"/>
      <c r="CN102" s="422"/>
      <c r="CO102" s="422"/>
      <c r="CP102" s="422"/>
      <c r="CQ102" s="422"/>
      <c r="CR102" s="422"/>
      <c r="CS102" s="422"/>
      <c r="CT102" s="422"/>
      <c r="CU102" s="422"/>
      <c r="CV102" s="422"/>
      <c r="CW102" s="422"/>
      <c r="CX102" s="422"/>
      <c r="CY102" s="422"/>
      <c r="CZ102" s="422"/>
      <c r="DA102" s="422"/>
      <c r="DB102" s="422"/>
      <c r="DC102" s="422"/>
      <c r="DD102" s="422"/>
      <c r="DE102" s="422"/>
      <c r="DF102" s="422"/>
    </row>
    <row r="103" spans="1:110" x14ac:dyDescent="0.2">
      <c r="A103" s="180"/>
      <c r="B103" s="423"/>
      <c r="C103" s="417"/>
      <c r="D103" s="177"/>
      <c r="E103" s="177"/>
      <c r="F103" s="182"/>
      <c r="G103" s="182"/>
      <c r="H103" s="536"/>
      <c r="I103" s="544"/>
      <c r="J103" s="512"/>
      <c r="K103" s="179" t="s">
        <v>174</v>
      </c>
      <c r="L103" s="183"/>
      <c r="M103" s="513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2"/>
      <c r="AE103" s="422"/>
      <c r="AF103" s="422"/>
      <c r="AG103" s="422"/>
      <c r="AH103" s="422"/>
      <c r="AI103" s="422"/>
      <c r="AJ103" s="422"/>
      <c r="AK103" s="422"/>
      <c r="AL103" s="422"/>
      <c r="AM103" s="422"/>
      <c r="AN103" s="422"/>
      <c r="AO103" s="422"/>
      <c r="AP103" s="422"/>
      <c r="AQ103" s="422"/>
      <c r="AR103" s="422"/>
      <c r="AS103" s="422"/>
      <c r="AT103" s="422"/>
      <c r="AU103" s="422"/>
      <c r="AV103" s="422"/>
      <c r="AW103" s="422"/>
      <c r="AX103" s="422"/>
      <c r="AY103" s="422"/>
      <c r="AZ103" s="422"/>
      <c r="BA103" s="422"/>
      <c r="BB103" s="422"/>
      <c r="BC103" s="422"/>
      <c r="BD103" s="422"/>
      <c r="BE103" s="422"/>
      <c r="BF103" s="422"/>
      <c r="BG103" s="422"/>
      <c r="BH103" s="422"/>
      <c r="BI103" s="422"/>
      <c r="BJ103" s="422"/>
      <c r="BK103" s="422"/>
      <c r="BL103" s="422"/>
      <c r="BM103" s="422"/>
      <c r="BN103" s="422"/>
      <c r="BO103" s="422"/>
      <c r="BP103" s="422"/>
      <c r="BQ103" s="422"/>
      <c r="BR103" s="422"/>
      <c r="BS103" s="422"/>
      <c r="BT103" s="422"/>
      <c r="BU103" s="422"/>
      <c r="BV103" s="422"/>
      <c r="BW103" s="422"/>
      <c r="BX103" s="422"/>
      <c r="BY103" s="422"/>
      <c r="BZ103" s="422"/>
      <c r="CA103" s="422"/>
      <c r="CB103" s="422"/>
      <c r="CC103" s="422"/>
      <c r="CD103" s="422"/>
      <c r="CE103" s="422"/>
      <c r="CF103" s="422"/>
      <c r="CG103" s="422"/>
      <c r="CH103" s="422"/>
      <c r="CI103" s="422"/>
      <c r="CJ103" s="422"/>
      <c r="CK103" s="422"/>
      <c r="CL103" s="422"/>
      <c r="CM103" s="422"/>
      <c r="CN103" s="422"/>
      <c r="CO103" s="422"/>
      <c r="CP103" s="422"/>
      <c r="CQ103" s="422"/>
      <c r="CR103" s="422"/>
      <c r="CS103" s="422"/>
      <c r="CT103" s="422"/>
      <c r="CU103" s="422"/>
      <c r="CV103" s="422"/>
      <c r="CW103" s="422"/>
      <c r="CX103" s="422"/>
      <c r="CY103" s="422"/>
      <c r="CZ103" s="422"/>
      <c r="DA103" s="422"/>
      <c r="DB103" s="422"/>
      <c r="DC103" s="422"/>
      <c r="DD103" s="422"/>
      <c r="DE103" s="422"/>
      <c r="DF103" s="422"/>
    </row>
    <row r="104" spans="1:110" x14ac:dyDescent="0.2">
      <c r="A104" s="180"/>
      <c r="B104" s="423"/>
      <c r="C104" s="417"/>
      <c r="D104" s="424"/>
      <c r="E104" s="177"/>
      <c r="F104" s="182"/>
      <c r="G104" s="182"/>
      <c r="H104" s="536"/>
      <c r="I104" s="544"/>
      <c r="J104" s="512"/>
      <c r="K104" s="179" t="s">
        <v>174</v>
      </c>
      <c r="L104" s="183"/>
      <c r="M104" s="513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422"/>
      <c r="AK104" s="422"/>
      <c r="AL104" s="422"/>
      <c r="AM104" s="422"/>
      <c r="AN104" s="422"/>
      <c r="AO104" s="422"/>
      <c r="AP104" s="422"/>
      <c r="AQ104" s="422"/>
      <c r="AR104" s="422"/>
      <c r="AS104" s="422"/>
      <c r="AT104" s="422"/>
      <c r="AU104" s="422"/>
      <c r="AV104" s="422"/>
      <c r="AW104" s="422"/>
      <c r="AX104" s="422"/>
      <c r="AY104" s="422"/>
      <c r="AZ104" s="422"/>
      <c r="BA104" s="422"/>
      <c r="BB104" s="422"/>
      <c r="BC104" s="422"/>
      <c r="BD104" s="422"/>
      <c r="BE104" s="422"/>
      <c r="BF104" s="422"/>
      <c r="BG104" s="422"/>
      <c r="BH104" s="422"/>
      <c r="BI104" s="422"/>
      <c r="BJ104" s="422"/>
      <c r="BK104" s="422"/>
      <c r="BL104" s="422"/>
      <c r="BM104" s="422"/>
      <c r="BN104" s="422"/>
      <c r="BO104" s="422"/>
      <c r="BP104" s="422"/>
      <c r="BQ104" s="422"/>
      <c r="BR104" s="422"/>
      <c r="BS104" s="422"/>
      <c r="BT104" s="422"/>
      <c r="BU104" s="422"/>
      <c r="BV104" s="422"/>
      <c r="BW104" s="422"/>
      <c r="BX104" s="422"/>
      <c r="BY104" s="422"/>
      <c r="BZ104" s="422"/>
      <c r="CA104" s="422"/>
      <c r="CB104" s="422"/>
      <c r="CC104" s="422"/>
      <c r="CD104" s="422"/>
      <c r="CE104" s="422"/>
      <c r="CF104" s="422"/>
      <c r="CG104" s="422"/>
      <c r="CH104" s="422"/>
      <c r="CI104" s="422"/>
      <c r="CJ104" s="422"/>
      <c r="CK104" s="422"/>
      <c r="CL104" s="422"/>
      <c r="CM104" s="422"/>
      <c r="CN104" s="422"/>
      <c r="CO104" s="422"/>
      <c r="CP104" s="422"/>
      <c r="CQ104" s="422"/>
      <c r="CR104" s="422"/>
      <c r="CS104" s="422"/>
      <c r="CT104" s="422"/>
      <c r="CU104" s="422"/>
      <c r="CV104" s="422"/>
      <c r="CW104" s="422"/>
      <c r="CX104" s="422"/>
      <c r="CY104" s="422"/>
      <c r="CZ104" s="422"/>
      <c r="DA104" s="422"/>
      <c r="DB104" s="422"/>
      <c r="DC104" s="422"/>
      <c r="DD104" s="422"/>
      <c r="DE104" s="422"/>
      <c r="DF104" s="422"/>
    </row>
    <row r="105" spans="1:110" x14ac:dyDescent="0.2">
      <c r="A105" s="180"/>
      <c r="B105" s="423"/>
      <c r="C105" s="417"/>
      <c r="D105" s="177"/>
      <c r="E105" s="177"/>
      <c r="F105" s="182"/>
      <c r="G105" s="182"/>
      <c r="H105" s="536"/>
      <c r="I105" s="544"/>
      <c r="J105" s="512"/>
      <c r="K105" s="179" t="s">
        <v>174</v>
      </c>
      <c r="L105" s="183"/>
      <c r="M105" s="513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  <c r="AF105" s="422"/>
      <c r="AG105" s="422"/>
      <c r="AH105" s="422"/>
      <c r="AI105" s="422"/>
      <c r="AJ105" s="422"/>
      <c r="AK105" s="422"/>
      <c r="AL105" s="422"/>
      <c r="AM105" s="422"/>
      <c r="AN105" s="422"/>
      <c r="AO105" s="422"/>
      <c r="AP105" s="422"/>
      <c r="AQ105" s="422"/>
      <c r="AR105" s="422"/>
      <c r="AS105" s="422"/>
      <c r="AT105" s="422"/>
      <c r="AU105" s="422"/>
      <c r="AV105" s="422"/>
      <c r="AW105" s="422"/>
      <c r="AX105" s="422"/>
      <c r="AY105" s="422"/>
      <c r="AZ105" s="422"/>
      <c r="BA105" s="422"/>
      <c r="BB105" s="422"/>
      <c r="BC105" s="422"/>
      <c r="BD105" s="422"/>
      <c r="BE105" s="422"/>
      <c r="BF105" s="422"/>
      <c r="BG105" s="422"/>
      <c r="BH105" s="422"/>
      <c r="BI105" s="422"/>
      <c r="BJ105" s="422"/>
      <c r="BK105" s="422"/>
      <c r="BL105" s="422"/>
      <c r="BM105" s="422"/>
      <c r="BN105" s="422"/>
      <c r="BO105" s="422"/>
      <c r="BP105" s="422"/>
      <c r="BQ105" s="422"/>
      <c r="BR105" s="422"/>
      <c r="BS105" s="422"/>
      <c r="BT105" s="422"/>
      <c r="BU105" s="422"/>
      <c r="BV105" s="422"/>
      <c r="BW105" s="422"/>
      <c r="BX105" s="422"/>
      <c r="BY105" s="422"/>
      <c r="BZ105" s="422"/>
      <c r="CA105" s="422"/>
      <c r="CB105" s="422"/>
      <c r="CC105" s="422"/>
      <c r="CD105" s="422"/>
      <c r="CE105" s="422"/>
      <c r="CF105" s="422"/>
      <c r="CG105" s="422"/>
      <c r="CH105" s="422"/>
      <c r="CI105" s="422"/>
      <c r="CJ105" s="422"/>
      <c r="CK105" s="422"/>
      <c r="CL105" s="422"/>
      <c r="CM105" s="422"/>
      <c r="CN105" s="422"/>
      <c r="CO105" s="422"/>
      <c r="CP105" s="422"/>
      <c r="CQ105" s="422"/>
      <c r="CR105" s="422"/>
      <c r="CS105" s="422"/>
      <c r="CT105" s="422"/>
      <c r="CU105" s="422"/>
      <c r="CV105" s="422"/>
      <c r="CW105" s="422"/>
      <c r="CX105" s="422"/>
      <c r="CY105" s="422"/>
      <c r="CZ105" s="422"/>
      <c r="DA105" s="422"/>
      <c r="DB105" s="422"/>
      <c r="DC105" s="422"/>
      <c r="DD105" s="422"/>
      <c r="DE105" s="422"/>
      <c r="DF105" s="422"/>
    </row>
    <row r="106" spans="1:110" x14ac:dyDescent="0.2">
      <c r="A106" s="180"/>
      <c r="B106" s="423"/>
      <c r="C106" s="417"/>
      <c r="D106" s="177"/>
      <c r="E106" s="177"/>
      <c r="F106" s="182"/>
      <c r="G106" s="182"/>
      <c r="H106" s="536"/>
      <c r="I106" s="544"/>
      <c r="J106" s="512"/>
      <c r="K106" s="179" t="s">
        <v>174</v>
      </c>
      <c r="L106" s="182"/>
      <c r="M106" s="512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  <c r="AJ106" s="421"/>
      <c r="AK106" s="421"/>
      <c r="AL106" s="421"/>
      <c r="AM106" s="421"/>
      <c r="AN106" s="421"/>
      <c r="AO106" s="421"/>
      <c r="AP106" s="421"/>
      <c r="AQ106" s="421"/>
      <c r="AR106" s="421"/>
      <c r="AS106" s="421"/>
      <c r="AT106" s="421"/>
      <c r="AU106" s="421"/>
      <c r="AV106" s="421"/>
      <c r="AW106" s="421"/>
      <c r="AX106" s="421"/>
      <c r="AY106" s="421"/>
      <c r="AZ106" s="421"/>
      <c r="BA106" s="421"/>
      <c r="BB106" s="421"/>
      <c r="BC106" s="421"/>
      <c r="BD106" s="421"/>
      <c r="BE106" s="421"/>
      <c r="BF106" s="421"/>
      <c r="BG106" s="421"/>
      <c r="BH106" s="421"/>
      <c r="BI106" s="421"/>
      <c r="BJ106" s="421"/>
      <c r="BK106" s="421"/>
      <c r="BL106" s="421"/>
      <c r="BM106" s="421"/>
      <c r="BN106" s="421"/>
      <c r="BO106" s="421"/>
      <c r="BP106" s="421"/>
      <c r="BQ106" s="421"/>
      <c r="BR106" s="421"/>
      <c r="BS106" s="421"/>
      <c r="BT106" s="421"/>
      <c r="BU106" s="421"/>
      <c r="BV106" s="421"/>
      <c r="BW106" s="421"/>
      <c r="BX106" s="421"/>
      <c r="BY106" s="421"/>
      <c r="BZ106" s="421"/>
      <c r="CA106" s="421"/>
      <c r="CB106" s="421"/>
      <c r="CC106" s="421"/>
      <c r="CD106" s="421"/>
      <c r="CE106" s="421"/>
      <c r="CF106" s="421"/>
      <c r="CG106" s="421"/>
      <c r="CH106" s="421"/>
      <c r="CI106" s="421"/>
      <c r="CJ106" s="421"/>
      <c r="CK106" s="421"/>
      <c r="CL106" s="421"/>
      <c r="CM106" s="421"/>
      <c r="CN106" s="421"/>
      <c r="CO106" s="421"/>
      <c r="CP106" s="421"/>
      <c r="CQ106" s="421"/>
      <c r="CR106" s="421"/>
      <c r="CS106" s="421"/>
      <c r="CT106" s="421"/>
      <c r="CU106" s="421"/>
      <c r="CV106" s="421"/>
      <c r="CW106" s="421"/>
      <c r="CX106" s="421"/>
      <c r="CY106" s="421"/>
      <c r="CZ106" s="421"/>
      <c r="DA106" s="421"/>
      <c r="DB106" s="421"/>
      <c r="DC106" s="421"/>
      <c r="DD106" s="421"/>
      <c r="DE106" s="421"/>
      <c r="DF106" s="421"/>
    </row>
    <row r="107" spans="1:110" x14ac:dyDescent="0.2">
      <c r="A107" s="180"/>
      <c r="B107" s="423"/>
      <c r="C107" s="417"/>
      <c r="D107" s="177"/>
      <c r="E107" s="177"/>
      <c r="F107" s="182"/>
      <c r="G107" s="182"/>
      <c r="H107" s="536"/>
      <c r="I107" s="544"/>
      <c r="J107" s="512"/>
      <c r="K107" s="179" t="s">
        <v>174</v>
      </c>
      <c r="L107" s="182"/>
      <c r="M107" s="512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1"/>
      <c r="BC107" s="421"/>
      <c r="BD107" s="421"/>
      <c r="BE107" s="421"/>
      <c r="BF107" s="421"/>
      <c r="BG107" s="421"/>
      <c r="BH107" s="421"/>
      <c r="BI107" s="421"/>
      <c r="BJ107" s="421"/>
      <c r="BK107" s="421"/>
      <c r="BL107" s="421"/>
      <c r="BM107" s="421"/>
      <c r="BN107" s="421"/>
      <c r="BO107" s="421"/>
      <c r="BP107" s="421"/>
      <c r="BQ107" s="421"/>
      <c r="BR107" s="421"/>
      <c r="BS107" s="421"/>
      <c r="BT107" s="421"/>
      <c r="BU107" s="421"/>
      <c r="BV107" s="421"/>
      <c r="BW107" s="421"/>
      <c r="BX107" s="421"/>
      <c r="BY107" s="421"/>
      <c r="BZ107" s="421"/>
      <c r="CA107" s="421"/>
      <c r="CB107" s="421"/>
      <c r="CC107" s="421"/>
      <c r="CD107" s="421"/>
      <c r="CE107" s="421"/>
      <c r="CF107" s="421"/>
      <c r="CG107" s="421"/>
      <c r="CH107" s="421"/>
      <c r="CI107" s="421"/>
      <c r="CJ107" s="421"/>
      <c r="CK107" s="421"/>
      <c r="CL107" s="421"/>
      <c r="CM107" s="421"/>
      <c r="CN107" s="421"/>
      <c r="CO107" s="421"/>
      <c r="CP107" s="421"/>
      <c r="CQ107" s="421"/>
      <c r="CR107" s="421"/>
      <c r="CS107" s="421"/>
      <c r="CT107" s="421"/>
      <c r="CU107" s="421"/>
      <c r="CV107" s="421"/>
      <c r="CW107" s="421"/>
      <c r="CX107" s="421"/>
      <c r="CY107" s="421"/>
      <c r="CZ107" s="421"/>
      <c r="DA107" s="421"/>
      <c r="DB107" s="421"/>
      <c r="DC107" s="421"/>
      <c r="DD107" s="421"/>
      <c r="DE107" s="421"/>
      <c r="DF107" s="421"/>
    </row>
    <row r="108" spans="1:110" x14ac:dyDescent="0.2">
      <c r="A108" s="180"/>
      <c r="B108" s="423"/>
      <c r="C108" s="417"/>
      <c r="D108" s="177"/>
      <c r="E108" s="177"/>
      <c r="F108" s="182"/>
      <c r="G108" s="182"/>
      <c r="H108" s="536"/>
      <c r="I108" s="544"/>
      <c r="J108" s="512"/>
      <c r="K108" s="179" t="s">
        <v>174</v>
      </c>
      <c r="L108" s="183"/>
      <c r="M108" s="513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  <c r="AF108" s="422"/>
      <c r="AG108" s="422"/>
      <c r="AH108" s="422"/>
      <c r="AI108" s="422"/>
      <c r="AJ108" s="422"/>
      <c r="AK108" s="422"/>
      <c r="AL108" s="422"/>
      <c r="AM108" s="422"/>
      <c r="AN108" s="422"/>
      <c r="AO108" s="422"/>
      <c r="AP108" s="422"/>
      <c r="AQ108" s="422"/>
      <c r="AR108" s="422"/>
      <c r="AS108" s="422"/>
      <c r="AT108" s="422"/>
      <c r="AU108" s="422"/>
      <c r="AV108" s="422"/>
      <c r="AW108" s="422"/>
      <c r="AX108" s="422"/>
      <c r="AY108" s="422"/>
      <c r="AZ108" s="422"/>
      <c r="BA108" s="422"/>
      <c r="BB108" s="422"/>
      <c r="BC108" s="422"/>
      <c r="BD108" s="422"/>
      <c r="BE108" s="422"/>
      <c r="BF108" s="422"/>
      <c r="BG108" s="422"/>
      <c r="BH108" s="422"/>
      <c r="BI108" s="422"/>
      <c r="BJ108" s="422"/>
      <c r="BK108" s="422"/>
      <c r="BL108" s="422"/>
      <c r="BM108" s="422"/>
      <c r="BN108" s="422"/>
      <c r="BO108" s="422"/>
      <c r="BP108" s="422"/>
      <c r="BQ108" s="422"/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422"/>
      <c r="CB108" s="422"/>
      <c r="CC108" s="422"/>
      <c r="CD108" s="422"/>
      <c r="CE108" s="422"/>
      <c r="CF108" s="422"/>
      <c r="CG108" s="422"/>
      <c r="CH108" s="422"/>
      <c r="CI108" s="422"/>
      <c r="CJ108" s="422"/>
      <c r="CK108" s="422"/>
      <c r="CL108" s="422"/>
      <c r="CM108" s="422"/>
      <c r="CN108" s="422"/>
      <c r="CO108" s="422"/>
      <c r="CP108" s="422"/>
      <c r="CQ108" s="422"/>
      <c r="CR108" s="422"/>
      <c r="CS108" s="422"/>
      <c r="CT108" s="422"/>
      <c r="CU108" s="422"/>
      <c r="CV108" s="422"/>
      <c r="CW108" s="422"/>
      <c r="CX108" s="422"/>
      <c r="CY108" s="422"/>
      <c r="CZ108" s="422"/>
      <c r="DA108" s="422"/>
      <c r="DB108" s="422"/>
      <c r="DC108" s="422"/>
      <c r="DD108" s="422"/>
      <c r="DE108" s="422"/>
      <c r="DF108" s="422"/>
    </row>
    <row r="109" spans="1:110" x14ac:dyDescent="0.2">
      <c r="A109" s="180"/>
      <c r="B109" s="423"/>
      <c r="C109" s="417"/>
      <c r="D109" s="177"/>
      <c r="E109" s="177"/>
      <c r="F109" s="182"/>
      <c r="G109" s="182"/>
      <c r="H109" s="536"/>
      <c r="I109" s="544"/>
      <c r="J109" s="512"/>
      <c r="K109" s="179" t="s">
        <v>174</v>
      </c>
      <c r="L109" s="182"/>
      <c r="M109" s="512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1"/>
      <c r="AH109" s="421"/>
      <c r="AI109" s="421"/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21"/>
      <c r="AX109" s="421"/>
      <c r="AY109" s="421"/>
      <c r="AZ109" s="421"/>
      <c r="BA109" s="421"/>
      <c r="BB109" s="421"/>
      <c r="BC109" s="421"/>
      <c r="BD109" s="421"/>
      <c r="BE109" s="421"/>
      <c r="BF109" s="421"/>
      <c r="BG109" s="421"/>
      <c r="BH109" s="421"/>
      <c r="BI109" s="421"/>
      <c r="BJ109" s="421"/>
      <c r="BK109" s="421"/>
      <c r="BL109" s="421"/>
      <c r="BM109" s="421"/>
      <c r="BN109" s="421"/>
      <c r="BO109" s="421"/>
      <c r="BP109" s="421"/>
      <c r="BQ109" s="421"/>
      <c r="BR109" s="421"/>
      <c r="BS109" s="421"/>
      <c r="BT109" s="421"/>
      <c r="BU109" s="421"/>
      <c r="BV109" s="421"/>
      <c r="BW109" s="421"/>
      <c r="BX109" s="421"/>
      <c r="BY109" s="421"/>
      <c r="BZ109" s="421"/>
      <c r="CA109" s="421"/>
      <c r="CB109" s="421"/>
      <c r="CC109" s="421"/>
      <c r="CD109" s="421"/>
      <c r="CE109" s="421"/>
      <c r="CF109" s="421"/>
      <c r="CG109" s="421"/>
      <c r="CH109" s="421"/>
      <c r="CI109" s="421"/>
      <c r="CJ109" s="421"/>
      <c r="CK109" s="421"/>
      <c r="CL109" s="421"/>
      <c r="CM109" s="421"/>
      <c r="CN109" s="421"/>
      <c r="CO109" s="421"/>
      <c r="CP109" s="421"/>
      <c r="CQ109" s="421"/>
      <c r="CR109" s="421"/>
      <c r="CS109" s="421"/>
      <c r="CT109" s="421"/>
      <c r="CU109" s="421"/>
      <c r="CV109" s="421"/>
      <c r="CW109" s="421"/>
      <c r="CX109" s="421"/>
      <c r="CY109" s="421"/>
      <c r="CZ109" s="421"/>
      <c r="DA109" s="421"/>
      <c r="DB109" s="421"/>
      <c r="DC109" s="421"/>
      <c r="DD109" s="421"/>
      <c r="DE109" s="421"/>
      <c r="DF109" s="421"/>
    </row>
    <row r="110" spans="1:110" x14ac:dyDescent="0.2">
      <c r="A110" s="180"/>
      <c r="B110" s="423"/>
      <c r="C110" s="417"/>
      <c r="D110" s="177"/>
      <c r="E110" s="177"/>
      <c r="F110" s="182"/>
      <c r="G110" s="182"/>
      <c r="H110" s="536"/>
      <c r="I110" s="544"/>
      <c r="J110" s="512"/>
      <c r="K110" s="179" t="s">
        <v>174</v>
      </c>
      <c r="L110" s="182"/>
      <c r="M110" s="512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AW110" s="421"/>
      <c r="AX110" s="421"/>
      <c r="AY110" s="421"/>
      <c r="AZ110" s="421"/>
      <c r="BA110" s="421"/>
      <c r="BB110" s="421"/>
      <c r="BC110" s="421"/>
      <c r="BD110" s="421"/>
      <c r="BE110" s="421"/>
      <c r="BF110" s="421"/>
      <c r="BG110" s="421"/>
      <c r="BH110" s="421"/>
      <c r="BI110" s="421"/>
      <c r="BJ110" s="421"/>
      <c r="BK110" s="421"/>
      <c r="BL110" s="421"/>
      <c r="BM110" s="421"/>
      <c r="BN110" s="421"/>
      <c r="BO110" s="421"/>
      <c r="BP110" s="421"/>
      <c r="BQ110" s="421"/>
      <c r="BR110" s="421"/>
      <c r="BS110" s="421"/>
      <c r="BT110" s="421"/>
      <c r="BU110" s="421"/>
      <c r="BV110" s="421"/>
      <c r="BW110" s="421"/>
      <c r="BX110" s="421"/>
      <c r="BY110" s="421"/>
      <c r="BZ110" s="421"/>
      <c r="CA110" s="421"/>
      <c r="CB110" s="421"/>
      <c r="CC110" s="421"/>
      <c r="CD110" s="421"/>
      <c r="CE110" s="421"/>
      <c r="CF110" s="421"/>
      <c r="CG110" s="421"/>
      <c r="CH110" s="421"/>
      <c r="CI110" s="421"/>
      <c r="CJ110" s="421"/>
      <c r="CK110" s="421"/>
      <c r="CL110" s="421"/>
      <c r="CM110" s="421"/>
      <c r="CN110" s="421"/>
      <c r="CO110" s="421"/>
      <c r="CP110" s="421"/>
      <c r="CQ110" s="421"/>
      <c r="CR110" s="421"/>
      <c r="CS110" s="421"/>
      <c r="CT110" s="421"/>
      <c r="CU110" s="421"/>
      <c r="CV110" s="421"/>
      <c r="CW110" s="421"/>
      <c r="CX110" s="421"/>
      <c r="CY110" s="421"/>
      <c r="CZ110" s="421"/>
      <c r="DA110" s="421"/>
      <c r="DB110" s="421"/>
      <c r="DC110" s="421"/>
      <c r="DD110" s="421"/>
      <c r="DE110" s="421"/>
      <c r="DF110" s="421"/>
    </row>
    <row r="111" spans="1:110" x14ac:dyDescent="0.2">
      <c r="A111" s="180"/>
      <c r="B111" s="423"/>
      <c r="C111" s="417"/>
      <c r="D111" s="177"/>
      <c r="E111" s="177"/>
      <c r="F111" s="182"/>
      <c r="G111" s="182"/>
      <c r="H111" s="536"/>
      <c r="I111" s="544"/>
      <c r="J111" s="512"/>
      <c r="K111" s="179" t="s">
        <v>174</v>
      </c>
      <c r="L111" s="182"/>
      <c r="M111" s="512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1"/>
      <c r="BF111" s="421"/>
      <c r="BG111" s="421"/>
      <c r="BH111" s="421"/>
      <c r="BI111" s="421"/>
      <c r="BJ111" s="421"/>
      <c r="BK111" s="421"/>
      <c r="BL111" s="421"/>
      <c r="BM111" s="421"/>
      <c r="BN111" s="421"/>
      <c r="BO111" s="421"/>
      <c r="BP111" s="421"/>
      <c r="BQ111" s="421"/>
      <c r="BR111" s="421"/>
      <c r="BS111" s="421"/>
      <c r="BT111" s="421"/>
      <c r="BU111" s="421"/>
      <c r="BV111" s="421"/>
      <c r="BW111" s="421"/>
      <c r="BX111" s="421"/>
      <c r="BY111" s="421"/>
      <c r="BZ111" s="421"/>
      <c r="CA111" s="421"/>
      <c r="CB111" s="421"/>
      <c r="CC111" s="421"/>
      <c r="CD111" s="421"/>
      <c r="CE111" s="421"/>
      <c r="CF111" s="421"/>
      <c r="CG111" s="421"/>
      <c r="CH111" s="421"/>
      <c r="CI111" s="421"/>
      <c r="CJ111" s="421"/>
      <c r="CK111" s="421"/>
      <c r="CL111" s="421"/>
      <c r="CM111" s="421"/>
      <c r="CN111" s="421"/>
      <c r="CO111" s="421"/>
      <c r="CP111" s="421"/>
      <c r="CQ111" s="421"/>
      <c r="CR111" s="421"/>
      <c r="CS111" s="421"/>
      <c r="CT111" s="421"/>
      <c r="CU111" s="421"/>
      <c r="CV111" s="421"/>
      <c r="CW111" s="421"/>
      <c r="CX111" s="421"/>
      <c r="CY111" s="421"/>
      <c r="CZ111" s="421"/>
      <c r="DA111" s="421"/>
      <c r="DB111" s="421"/>
      <c r="DC111" s="421"/>
      <c r="DD111" s="421"/>
      <c r="DE111" s="421"/>
      <c r="DF111" s="421"/>
    </row>
    <row r="112" spans="1:110" x14ac:dyDescent="0.2">
      <c r="A112" s="180"/>
      <c r="B112" s="423"/>
      <c r="C112" s="417"/>
      <c r="D112" s="177"/>
      <c r="E112" s="177"/>
      <c r="F112" s="182"/>
      <c r="G112" s="182"/>
      <c r="H112" s="536"/>
      <c r="I112" s="544"/>
      <c r="J112" s="512"/>
      <c r="K112" s="179" t="s">
        <v>174</v>
      </c>
      <c r="L112" s="182"/>
      <c r="M112" s="512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/>
      <c r="AT112" s="421"/>
      <c r="AU112" s="421"/>
      <c r="AV112" s="421"/>
      <c r="AW112" s="421"/>
      <c r="AX112" s="421"/>
      <c r="AY112" s="421"/>
      <c r="AZ112" s="421"/>
      <c r="BA112" s="421"/>
      <c r="BB112" s="421"/>
      <c r="BC112" s="421"/>
      <c r="BD112" s="421"/>
      <c r="BE112" s="421"/>
      <c r="BF112" s="421"/>
      <c r="BG112" s="421"/>
      <c r="BH112" s="421"/>
      <c r="BI112" s="421"/>
      <c r="BJ112" s="421"/>
      <c r="BK112" s="421"/>
      <c r="BL112" s="421"/>
      <c r="BM112" s="421"/>
      <c r="BN112" s="421"/>
      <c r="BO112" s="421"/>
      <c r="BP112" s="421"/>
      <c r="BQ112" s="421"/>
      <c r="BR112" s="421"/>
      <c r="BS112" s="421"/>
      <c r="BT112" s="421"/>
      <c r="BU112" s="421"/>
      <c r="BV112" s="421"/>
      <c r="BW112" s="421"/>
      <c r="BX112" s="421"/>
      <c r="BY112" s="421"/>
      <c r="BZ112" s="421"/>
      <c r="CA112" s="421"/>
      <c r="CB112" s="421"/>
      <c r="CC112" s="421"/>
      <c r="CD112" s="421"/>
      <c r="CE112" s="421"/>
      <c r="CF112" s="421"/>
      <c r="CG112" s="421"/>
      <c r="CH112" s="421"/>
      <c r="CI112" s="421"/>
      <c r="CJ112" s="421"/>
      <c r="CK112" s="421"/>
      <c r="CL112" s="421"/>
      <c r="CM112" s="421"/>
      <c r="CN112" s="421"/>
      <c r="CO112" s="421"/>
      <c r="CP112" s="421"/>
      <c r="CQ112" s="421"/>
      <c r="CR112" s="421"/>
      <c r="CS112" s="421"/>
      <c r="CT112" s="421"/>
      <c r="CU112" s="421"/>
      <c r="CV112" s="421"/>
      <c r="CW112" s="421"/>
      <c r="CX112" s="421"/>
      <c r="CY112" s="421"/>
      <c r="CZ112" s="421"/>
      <c r="DA112" s="421"/>
      <c r="DB112" s="421"/>
      <c r="DC112" s="421"/>
      <c r="DD112" s="421"/>
      <c r="DE112" s="421"/>
      <c r="DF112" s="421"/>
    </row>
    <row r="113" spans="1:110" x14ac:dyDescent="0.2">
      <c r="A113" s="180"/>
      <c r="B113" s="423"/>
      <c r="C113" s="417"/>
      <c r="D113" s="177"/>
      <c r="E113" s="177"/>
      <c r="F113" s="182"/>
      <c r="G113" s="182"/>
      <c r="H113" s="536"/>
      <c r="I113" s="544"/>
      <c r="J113" s="512"/>
      <c r="K113" s="179" t="s">
        <v>174</v>
      </c>
      <c r="L113" s="182"/>
      <c r="M113" s="512"/>
      <c r="N113" s="421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1"/>
      <c r="AA113" s="421"/>
      <c r="AB113" s="421"/>
      <c r="AC113" s="421"/>
      <c r="AD113" s="421"/>
      <c r="AE113" s="421"/>
      <c r="AF113" s="421"/>
      <c r="AG113" s="421"/>
      <c r="AH113" s="421"/>
      <c r="AI113" s="421"/>
      <c r="AJ113" s="421"/>
      <c r="AK113" s="421"/>
      <c r="AL113" s="421"/>
      <c r="AM113" s="421"/>
      <c r="AN113" s="421"/>
      <c r="AO113" s="421"/>
      <c r="AP113" s="421"/>
      <c r="AQ113" s="421"/>
      <c r="AR113" s="421"/>
      <c r="AS113" s="421"/>
      <c r="AT113" s="421"/>
      <c r="AU113" s="421"/>
      <c r="AV113" s="421"/>
      <c r="AW113" s="421"/>
      <c r="AX113" s="421"/>
      <c r="AY113" s="421"/>
      <c r="AZ113" s="421"/>
      <c r="BA113" s="421"/>
      <c r="BB113" s="421"/>
      <c r="BC113" s="421"/>
      <c r="BD113" s="421"/>
      <c r="BE113" s="421"/>
      <c r="BF113" s="421"/>
      <c r="BG113" s="421"/>
      <c r="BH113" s="421"/>
      <c r="BI113" s="421"/>
      <c r="BJ113" s="421"/>
      <c r="BK113" s="421"/>
      <c r="BL113" s="421"/>
      <c r="BM113" s="421"/>
      <c r="BN113" s="421"/>
      <c r="BO113" s="421"/>
      <c r="BP113" s="421"/>
      <c r="BQ113" s="421"/>
      <c r="BR113" s="421"/>
      <c r="BS113" s="421"/>
      <c r="BT113" s="421"/>
      <c r="BU113" s="421"/>
      <c r="BV113" s="421"/>
      <c r="BW113" s="421"/>
      <c r="BX113" s="421"/>
      <c r="BY113" s="421"/>
      <c r="BZ113" s="421"/>
      <c r="CA113" s="421"/>
      <c r="CB113" s="421"/>
      <c r="CC113" s="421"/>
      <c r="CD113" s="421"/>
      <c r="CE113" s="421"/>
      <c r="CF113" s="421"/>
      <c r="CG113" s="421"/>
      <c r="CH113" s="421"/>
      <c r="CI113" s="421"/>
      <c r="CJ113" s="421"/>
      <c r="CK113" s="421"/>
      <c r="CL113" s="421"/>
      <c r="CM113" s="421"/>
      <c r="CN113" s="421"/>
      <c r="CO113" s="421"/>
      <c r="CP113" s="421"/>
      <c r="CQ113" s="421"/>
      <c r="CR113" s="421"/>
      <c r="CS113" s="421"/>
      <c r="CT113" s="421"/>
      <c r="CU113" s="421"/>
      <c r="CV113" s="421"/>
      <c r="CW113" s="421"/>
      <c r="CX113" s="421"/>
      <c r="CY113" s="421"/>
      <c r="CZ113" s="421"/>
      <c r="DA113" s="421"/>
      <c r="DB113" s="421"/>
      <c r="DC113" s="421"/>
      <c r="DD113" s="421"/>
      <c r="DE113" s="421"/>
      <c r="DF113" s="421"/>
    </row>
    <row r="114" spans="1:110" x14ac:dyDescent="0.2">
      <c r="A114" s="180"/>
      <c r="B114" s="423"/>
      <c r="C114" s="417"/>
      <c r="D114" s="177"/>
      <c r="E114" s="177"/>
      <c r="F114" s="182"/>
      <c r="G114" s="182"/>
      <c r="H114" s="536"/>
      <c r="I114" s="544"/>
      <c r="J114" s="512"/>
      <c r="K114" s="179" t="s">
        <v>174</v>
      </c>
      <c r="L114" s="182"/>
      <c r="M114" s="512"/>
      <c r="N114" s="421"/>
      <c r="O114" s="421"/>
      <c r="P114" s="421"/>
      <c r="Q114" s="421"/>
      <c r="R114" s="421"/>
      <c r="S114" s="421"/>
      <c r="T114" s="421"/>
      <c r="U114" s="421"/>
      <c r="V114" s="421"/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  <c r="AJ114" s="421"/>
      <c r="AK114" s="421"/>
      <c r="AL114" s="421"/>
      <c r="AM114" s="421"/>
      <c r="AN114" s="421"/>
      <c r="AO114" s="421"/>
      <c r="AP114" s="421"/>
      <c r="AQ114" s="421"/>
      <c r="AR114" s="421"/>
      <c r="AS114" s="421"/>
      <c r="AT114" s="421"/>
      <c r="AU114" s="421"/>
      <c r="AV114" s="421"/>
      <c r="AW114" s="421"/>
      <c r="AX114" s="421"/>
      <c r="AY114" s="421"/>
      <c r="AZ114" s="421"/>
      <c r="BA114" s="421"/>
      <c r="BB114" s="421"/>
      <c r="BC114" s="421"/>
      <c r="BD114" s="421"/>
      <c r="BE114" s="421"/>
      <c r="BF114" s="421"/>
      <c r="BG114" s="421"/>
      <c r="BH114" s="421"/>
      <c r="BI114" s="421"/>
      <c r="BJ114" s="421"/>
      <c r="BK114" s="421"/>
      <c r="BL114" s="421"/>
      <c r="BM114" s="421"/>
      <c r="BN114" s="421"/>
      <c r="BO114" s="421"/>
      <c r="BP114" s="421"/>
      <c r="BQ114" s="421"/>
      <c r="BR114" s="421"/>
      <c r="BS114" s="421"/>
      <c r="BT114" s="421"/>
      <c r="BU114" s="421"/>
      <c r="BV114" s="421"/>
      <c r="BW114" s="421"/>
      <c r="BX114" s="421"/>
      <c r="BY114" s="421"/>
      <c r="BZ114" s="421"/>
      <c r="CA114" s="421"/>
      <c r="CB114" s="421"/>
      <c r="CC114" s="421"/>
      <c r="CD114" s="421"/>
      <c r="CE114" s="421"/>
      <c r="CF114" s="421"/>
      <c r="CG114" s="421"/>
      <c r="CH114" s="421"/>
      <c r="CI114" s="421"/>
      <c r="CJ114" s="421"/>
      <c r="CK114" s="421"/>
      <c r="CL114" s="421"/>
      <c r="CM114" s="421"/>
      <c r="CN114" s="421"/>
      <c r="CO114" s="421"/>
      <c r="CP114" s="421"/>
      <c r="CQ114" s="421"/>
      <c r="CR114" s="421"/>
      <c r="CS114" s="421"/>
      <c r="CT114" s="421"/>
      <c r="CU114" s="421"/>
      <c r="CV114" s="421"/>
      <c r="CW114" s="421"/>
      <c r="CX114" s="421"/>
      <c r="CY114" s="421"/>
      <c r="CZ114" s="421"/>
      <c r="DA114" s="421"/>
      <c r="DB114" s="421"/>
      <c r="DC114" s="421"/>
      <c r="DD114" s="421"/>
      <c r="DE114" s="421"/>
      <c r="DF114" s="421"/>
    </row>
    <row r="115" spans="1:110" x14ac:dyDescent="0.2">
      <c r="A115" s="180"/>
      <c r="B115" s="423"/>
      <c r="C115" s="417"/>
      <c r="D115" s="177"/>
      <c r="E115" s="177"/>
      <c r="F115" s="182"/>
      <c r="G115" s="182"/>
      <c r="H115" s="536"/>
      <c r="I115" s="544"/>
      <c r="J115" s="512"/>
      <c r="K115" s="179" t="s">
        <v>174</v>
      </c>
      <c r="L115" s="182"/>
      <c r="M115" s="512"/>
      <c r="N115" s="421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1"/>
      <c r="BF115" s="421"/>
      <c r="BG115" s="421"/>
      <c r="BH115" s="421"/>
      <c r="BI115" s="421"/>
      <c r="BJ115" s="421"/>
      <c r="BK115" s="421"/>
      <c r="BL115" s="421"/>
      <c r="BM115" s="421"/>
      <c r="BN115" s="421"/>
      <c r="BO115" s="421"/>
      <c r="BP115" s="421"/>
      <c r="BQ115" s="421"/>
      <c r="BR115" s="421"/>
      <c r="BS115" s="421"/>
      <c r="BT115" s="421"/>
      <c r="BU115" s="421"/>
      <c r="BV115" s="421"/>
      <c r="BW115" s="421"/>
      <c r="BX115" s="421"/>
      <c r="BY115" s="421"/>
      <c r="BZ115" s="421"/>
      <c r="CA115" s="421"/>
      <c r="CB115" s="421"/>
      <c r="CC115" s="421"/>
      <c r="CD115" s="421"/>
      <c r="CE115" s="421"/>
      <c r="CF115" s="421"/>
      <c r="CG115" s="421"/>
      <c r="CH115" s="421"/>
      <c r="CI115" s="421"/>
      <c r="CJ115" s="421"/>
      <c r="CK115" s="421"/>
      <c r="CL115" s="421"/>
      <c r="CM115" s="421"/>
      <c r="CN115" s="421"/>
      <c r="CO115" s="421"/>
      <c r="CP115" s="421"/>
      <c r="CQ115" s="421"/>
      <c r="CR115" s="421"/>
      <c r="CS115" s="421"/>
      <c r="CT115" s="421"/>
      <c r="CU115" s="421"/>
      <c r="CV115" s="421"/>
      <c r="CW115" s="421"/>
      <c r="CX115" s="421"/>
      <c r="CY115" s="421"/>
      <c r="CZ115" s="421"/>
      <c r="DA115" s="421"/>
      <c r="DB115" s="421"/>
      <c r="DC115" s="421"/>
      <c r="DD115" s="421"/>
      <c r="DE115" s="421"/>
      <c r="DF115" s="421"/>
    </row>
    <row r="116" spans="1:110" x14ac:dyDescent="0.2">
      <c r="A116" s="180"/>
      <c r="B116" s="423"/>
      <c r="C116" s="417"/>
      <c r="D116" s="177"/>
      <c r="E116" s="177"/>
      <c r="F116" s="182"/>
      <c r="G116" s="182"/>
      <c r="H116" s="536"/>
      <c r="I116" s="544"/>
      <c r="J116" s="512"/>
      <c r="K116" s="179" t="s">
        <v>174</v>
      </c>
      <c r="L116" s="182"/>
      <c r="M116" s="512"/>
    </row>
    <row r="117" spans="1:110" x14ac:dyDescent="0.2">
      <c r="A117" s="180"/>
      <c r="B117" s="423"/>
      <c r="C117" s="417"/>
      <c r="D117" s="177"/>
      <c r="E117" s="177"/>
      <c r="F117" s="182"/>
      <c r="G117" s="182"/>
      <c r="H117" s="536"/>
      <c r="I117" s="544"/>
      <c r="J117" s="512"/>
      <c r="K117" s="179" t="s">
        <v>174</v>
      </c>
      <c r="L117" s="182"/>
      <c r="M117" s="512"/>
    </row>
    <row r="118" spans="1:110" x14ac:dyDescent="0.2">
      <c r="A118" s="180"/>
      <c r="B118" s="423"/>
      <c r="C118" s="417"/>
      <c r="D118" s="177"/>
      <c r="E118" s="177"/>
      <c r="F118" s="182"/>
      <c r="G118" s="182"/>
      <c r="H118" s="536"/>
      <c r="I118" s="544"/>
      <c r="J118" s="512"/>
      <c r="K118" s="179" t="s">
        <v>174</v>
      </c>
      <c r="L118" s="182"/>
      <c r="M118" s="512"/>
    </row>
    <row r="119" spans="1:110" x14ac:dyDescent="0.2">
      <c r="A119" s="180"/>
      <c r="B119" s="423"/>
      <c r="C119" s="417"/>
      <c r="D119" s="177"/>
      <c r="E119" s="177"/>
      <c r="F119" s="182"/>
      <c r="G119" s="182"/>
      <c r="H119" s="536"/>
      <c r="I119" s="544"/>
      <c r="J119" s="512"/>
      <c r="K119" s="179" t="s">
        <v>174</v>
      </c>
      <c r="L119" s="182"/>
      <c r="M119" s="512"/>
    </row>
    <row r="120" spans="1:110" x14ac:dyDescent="0.2">
      <c r="A120" s="180"/>
      <c r="B120" s="423"/>
      <c r="C120" s="417"/>
      <c r="D120" s="177"/>
      <c r="E120" s="177"/>
      <c r="F120" s="182"/>
      <c r="G120" s="182"/>
      <c r="H120" s="536"/>
      <c r="I120" s="544"/>
      <c r="J120" s="512"/>
      <c r="K120" s="179" t="s">
        <v>174</v>
      </c>
      <c r="L120" s="182"/>
      <c r="M120" s="512"/>
    </row>
    <row r="121" spans="1:110" x14ac:dyDescent="0.2">
      <c r="A121" s="180"/>
      <c r="B121" s="423"/>
      <c r="C121" s="417"/>
      <c r="D121" s="177"/>
      <c r="E121" s="177"/>
      <c r="F121" s="182"/>
      <c r="G121" s="182"/>
      <c r="H121" s="536"/>
      <c r="I121" s="544"/>
      <c r="J121" s="512"/>
      <c r="K121" s="179" t="s">
        <v>174</v>
      </c>
      <c r="L121" s="182"/>
      <c r="M121" s="512"/>
    </row>
    <row r="122" spans="1:110" x14ac:dyDescent="0.2">
      <c r="A122" s="180"/>
      <c r="B122" s="423"/>
      <c r="C122" s="417"/>
      <c r="D122" s="177"/>
      <c r="E122" s="177"/>
      <c r="F122" s="182"/>
      <c r="G122" s="182"/>
      <c r="H122" s="536"/>
      <c r="I122" s="544"/>
      <c r="J122" s="512"/>
      <c r="K122" s="179" t="s">
        <v>174</v>
      </c>
      <c r="L122" s="182"/>
      <c r="M122" s="512"/>
    </row>
    <row r="123" spans="1:110" x14ac:dyDescent="0.2">
      <c r="A123" s="180"/>
      <c r="B123" s="423"/>
      <c r="C123" s="417"/>
      <c r="D123" s="177"/>
      <c r="E123" s="177"/>
      <c r="F123" s="182"/>
      <c r="G123" s="182"/>
      <c r="H123" s="536"/>
      <c r="I123" s="544"/>
      <c r="J123" s="512"/>
      <c r="K123" s="179" t="s">
        <v>174</v>
      </c>
      <c r="L123" s="182"/>
      <c r="M123" s="512"/>
    </row>
    <row r="124" spans="1:110" x14ac:dyDescent="0.2">
      <c r="A124" s="180"/>
      <c r="B124" s="423"/>
      <c r="C124" s="417"/>
      <c r="D124" s="177"/>
      <c r="E124" s="177"/>
      <c r="F124" s="182"/>
      <c r="G124" s="182"/>
      <c r="H124" s="536"/>
      <c r="I124" s="544"/>
      <c r="J124" s="512"/>
      <c r="K124" s="179" t="s">
        <v>174</v>
      </c>
      <c r="L124" s="182"/>
      <c r="M124" s="512"/>
    </row>
    <row r="125" spans="1:110" x14ac:dyDescent="0.2">
      <c r="A125" s="180"/>
      <c r="B125" s="423"/>
      <c r="C125" s="417"/>
      <c r="D125" s="177"/>
      <c r="E125" s="177"/>
      <c r="F125" s="182"/>
      <c r="G125" s="182"/>
      <c r="H125" s="536"/>
      <c r="I125" s="544"/>
      <c r="J125" s="512"/>
      <c r="K125" s="179" t="s">
        <v>174</v>
      </c>
      <c r="L125" s="182"/>
      <c r="M125" s="512"/>
    </row>
    <row r="126" spans="1:110" x14ac:dyDescent="0.2">
      <c r="A126" s="180"/>
      <c r="B126" s="423"/>
      <c r="C126" s="417"/>
      <c r="D126" s="177"/>
      <c r="E126" s="177"/>
      <c r="F126" s="182"/>
      <c r="G126" s="182"/>
      <c r="H126" s="536"/>
      <c r="I126" s="544"/>
      <c r="J126" s="512"/>
      <c r="K126" s="179" t="s">
        <v>174</v>
      </c>
      <c r="L126" s="182"/>
      <c r="M126" s="512"/>
    </row>
    <row r="127" spans="1:110" x14ac:dyDescent="0.2">
      <c r="A127" s="180"/>
      <c r="B127" s="423"/>
      <c r="C127" s="417"/>
      <c r="D127" s="177"/>
      <c r="E127" s="177"/>
      <c r="F127" s="182"/>
      <c r="G127" s="182"/>
      <c r="H127" s="536"/>
      <c r="I127" s="544"/>
      <c r="J127" s="512"/>
      <c r="K127" s="179" t="s">
        <v>174</v>
      </c>
      <c r="L127" s="182"/>
      <c r="M127" s="512"/>
    </row>
    <row r="128" spans="1:110" x14ac:dyDescent="0.2">
      <c r="A128" s="180"/>
      <c r="B128" s="423"/>
      <c r="C128" s="417"/>
      <c r="D128" s="177"/>
      <c r="E128" s="177"/>
      <c r="F128" s="182"/>
      <c r="G128" s="182"/>
      <c r="H128" s="536"/>
      <c r="I128" s="544"/>
      <c r="J128" s="512"/>
      <c r="K128" s="179" t="s">
        <v>174</v>
      </c>
      <c r="L128" s="182"/>
      <c r="M128" s="512"/>
    </row>
    <row r="129" spans="1:13" x14ac:dyDescent="0.2">
      <c r="A129" s="180"/>
      <c r="B129" s="423"/>
      <c r="C129" s="417"/>
      <c r="D129" s="177"/>
      <c r="E129" s="177"/>
      <c r="F129" s="182"/>
      <c r="G129" s="182"/>
      <c r="H129" s="536"/>
      <c r="I129" s="544"/>
      <c r="J129" s="512"/>
      <c r="K129" s="179" t="s">
        <v>174</v>
      </c>
      <c r="L129" s="182"/>
      <c r="M129" s="512"/>
    </row>
    <row r="130" spans="1:13" x14ac:dyDescent="0.2">
      <c r="A130" s="180"/>
      <c r="B130" s="423"/>
      <c r="C130" s="417"/>
      <c r="D130" s="177"/>
      <c r="E130" s="177"/>
      <c r="F130" s="182"/>
      <c r="G130" s="182"/>
      <c r="H130" s="536"/>
      <c r="I130" s="544"/>
      <c r="J130" s="512"/>
      <c r="K130" s="179" t="s">
        <v>174</v>
      </c>
      <c r="L130" s="182"/>
      <c r="M130" s="512"/>
    </row>
    <row r="131" spans="1:13" x14ac:dyDescent="0.2">
      <c r="A131" s="180"/>
      <c r="B131" s="423"/>
      <c r="C131" s="417"/>
      <c r="D131" s="177"/>
      <c r="E131" s="177"/>
      <c r="F131" s="182"/>
      <c r="G131" s="182"/>
      <c r="H131" s="536"/>
      <c r="I131" s="544"/>
      <c r="J131" s="512"/>
      <c r="K131" s="179" t="s">
        <v>174</v>
      </c>
      <c r="L131" s="182"/>
      <c r="M131" s="512"/>
    </row>
    <row r="132" spans="1:13" x14ac:dyDescent="0.2">
      <c r="A132" s="180"/>
      <c r="B132" s="423"/>
      <c r="C132" s="417"/>
      <c r="D132" s="177"/>
      <c r="E132" s="177"/>
      <c r="F132" s="182"/>
      <c r="G132" s="182"/>
      <c r="H132" s="536"/>
      <c r="I132" s="544"/>
      <c r="J132" s="512"/>
      <c r="K132" s="179" t="s">
        <v>174</v>
      </c>
      <c r="L132" s="182"/>
      <c r="M132" s="512"/>
    </row>
    <row r="133" spans="1:13" x14ac:dyDescent="0.2">
      <c r="A133" s="180"/>
      <c r="B133" s="423"/>
      <c r="C133" s="417"/>
      <c r="D133" s="177"/>
      <c r="E133" s="177"/>
      <c r="F133" s="182"/>
      <c r="G133" s="182"/>
      <c r="H133" s="536"/>
      <c r="I133" s="544"/>
      <c r="J133" s="512"/>
      <c r="K133" s="179" t="s">
        <v>174</v>
      </c>
      <c r="L133" s="182"/>
      <c r="M133" s="512"/>
    </row>
    <row r="134" spans="1:13" x14ac:dyDescent="0.2">
      <c r="A134" s="180"/>
      <c r="B134" s="423"/>
      <c r="C134" s="417"/>
      <c r="D134" s="177"/>
      <c r="E134" s="177"/>
      <c r="F134" s="182"/>
      <c r="G134" s="182"/>
      <c r="H134" s="536"/>
      <c r="I134" s="544"/>
      <c r="J134" s="512"/>
      <c r="K134" s="179" t="s">
        <v>174</v>
      </c>
      <c r="L134" s="182"/>
      <c r="M134" s="512"/>
    </row>
    <row r="135" spans="1:13" x14ac:dyDescent="0.2">
      <c r="A135" s="180"/>
      <c r="B135" s="423"/>
      <c r="C135" s="417"/>
      <c r="D135" s="177"/>
      <c r="E135" s="177"/>
      <c r="F135" s="182"/>
      <c r="G135" s="182"/>
      <c r="H135" s="536"/>
      <c r="I135" s="544"/>
      <c r="J135" s="512"/>
      <c r="K135" s="179" t="s">
        <v>174</v>
      </c>
      <c r="L135" s="182"/>
      <c r="M135" s="512"/>
    </row>
    <row r="136" spans="1:13" x14ac:dyDescent="0.2">
      <c r="A136" s="180"/>
      <c r="B136" s="423"/>
      <c r="C136" s="417"/>
      <c r="D136" s="177"/>
      <c r="E136" s="177"/>
      <c r="F136" s="182"/>
      <c r="G136" s="182"/>
      <c r="H136" s="536"/>
      <c r="I136" s="544"/>
      <c r="J136" s="512"/>
      <c r="K136" s="179" t="s">
        <v>174</v>
      </c>
      <c r="L136" s="182"/>
      <c r="M136" s="512"/>
    </row>
    <row r="137" spans="1:13" x14ac:dyDescent="0.2">
      <c r="A137" s="180"/>
      <c r="B137" s="423"/>
      <c r="C137" s="417"/>
      <c r="D137" s="177"/>
      <c r="E137" s="177"/>
      <c r="F137" s="182"/>
      <c r="G137" s="182"/>
      <c r="H137" s="536"/>
      <c r="I137" s="544"/>
      <c r="J137" s="512"/>
      <c r="K137" s="179" t="s">
        <v>174</v>
      </c>
      <c r="L137" s="182"/>
      <c r="M137" s="512"/>
    </row>
    <row r="138" spans="1:13" x14ac:dyDescent="0.2">
      <c r="A138" s="180"/>
      <c r="B138" s="423"/>
      <c r="C138" s="417"/>
      <c r="D138" s="177"/>
      <c r="E138" s="177"/>
      <c r="F138" s="182"/>
      <c r="G138" s="182"/>
      <c r="H138" s="536"/>
      <c r="I138" s="544"/>
      <c r="J138" s="512"/>
      <c r="K138" s="179" t="s">
        <v>174</v>
      </c>
      <c r="L138" s="182"/>
      <c r="M138" s="512"/>
    </row>
    <row r="139" spans="1:13" x14ac:dyDescent="0.2">
      <c r="A139" s="180"/>
      <c r="B139" s="423"/>
      <c r="C139" s="417"/>
      <c r="D139" s="177"/>
      <c r="E139" s="177"/>
      <c r="F139" s="182"/>
      <c r="G139" s="182"/>
      <c r="H139" s="536"/>
      <c r="I139" s="544"/>
      <c r="J139" s="512"/>
      <c r="K139" s="179" t="s">
        <v>174</v>
      </c>
      <c r="L139" s="182"/>
      <c r="M139" s="512"/>
    </row>
    <row r="140" spans="1:13" x14ac:dyDescent="0.2">
      <c r="A140" s="180"/>
      <c r="B140" s="423"/>
      <c r="C140" s="417"/>
      <c r="D140" s="177"/>
      <c r="E140" s="177"/>
      <c r="F140" s="182"/>
      <c r="G140" s="182"/>
      <c r="H140" s="536"/>
      <c r="I140" s="544"/>
      <c r="J140" s="512"/>
      <c r="K140" s="179" t="s">
        <v>174</v>
      </c>
      <c r="L140" s="182"/>
      <c r="M140" s="512"/>
    </row>
    <row r="141" spans="1:13" x14ac:dyDescent="0.2">
      <c r="A141" s="180"/>
      <c r="B141" s="423"/>
      <c r="C141" s="417"/>
      <c r="D141" s="177"/>
      <c r="E141" s="177"/>
      <c r="F141" s="182"/>
      <c r="G141" s="182"/>
      <c r="H141" s="536"/>
      <c r="I141" s="544"/>
      <c r="J141" s="512"/>
      <c r="K141" s="179" t="s">
        <v>174</v>
      </c>
      <c r="L141" s="182"/>
      <c r="M141" s="512"/>
    </row>
    <row r="142" spans="1:13" x14ac:dyDescent="0.2">
      <c r="A142" s="180"/>
      <c r="B142" s="423"/>
      <c r="C142" s="417"/>
      <c r="D142" s="177"/>
      <c r="E142" s="177"/>
      <c r="F142" s="182"/>
      <c r="G142" s="182"/>
      <c r="H142" s="536"/>
      <c r="I142" s="544"/>
      <c r="J142" s="512"/>
      <c r="K142" s="179" t="s">
        <v>174</v>
      </c>
      <c r="L142" s="182"/>
      <c r="M142" s="512"/>
    </row>
    <row r="143" spans="1:13" x14ac:dyDescent="0.2">
      <c r="A143" s="180"/>
      <c r="B143" s="423"/>
      <c r="C143" s="417"/>
      <c r="D143" s="177"/>
      <c r="E143" s="177"/>
      <c r="F143" s="182"/>
      <c r="G143" s="182"/>
      <c r="H143" s="536"/>
      <c r="I143" s="544"/>
      <c r="J143" s="512"/>
      <c r="K143" s="179" t="s">
        <v>174</v>
      </c>
      <c r="L143" s="182"/>
      <c r="M143" s="512"/>
    </row>
    <row r="144" spans="1:13" x14ac:dyDescent="0.2">
      <c r="A144" s="180"/>
      <c r="B144" s="423"/>
      <c r="C144" s="417"/>
      <c r="D144" s="177"/>
      <c r="E144" s="177"/>
      <c r="F144" s="182"/>
      <c r="G144" s="182"/>
      <c r="H144" s="536"/>
      <c r="I144" s="544"/>
      <c r="J144" s="512"/>
      <c r="K144" s="179" t="s">
        <v>174</v>
      </c>
      <c r="L144" s="182"/>
      <c r="M144" s="512"/>
    </row>
    <row r="145" spans="1:13" x14ac:dyDescent="0.2">
      <c r="A145" s="180"/>
      <c r="B145" s="423"/>
      <c r="C145" s="417"/>
      <c r="D145" s="177"/>
      <c r="E145" s="177"/>
      <c r="F145" s="182"/>
      <c r="G145" s="182"/>
      <c r="H145" s="536"/>
      <c r="I145" s="544"/>
      <c r="J145" s="512"/>
      <c r="K145" s="179" t="s">
        <v>174</v>
      </c>
      <c r="L145" s="182"/>
      <c r="M145" s="512"/>
    </row>
    <row r="146" spans="1:13" x14ac:dyDescent="0.2">
      <c r="A146" s="180"/>
      <c r="B146" s="423"/>
      <c r="C146" s="417"/>
      <c r="D146" s="177"/>
      <c r="E146" s="177"/>
      <c r="F146" s="182"/>
      <c r="G146" s="182"/>
      <c r="H146" s="536"/>
      <c r="I146" s="544"/>
      <c r="J146" s="512"/>
      <c r="K146" s="179" t="s">
        <v>174</v>
      </c>
      <c r="L146" s="182"/>
      <c r="M146" s="512"/>
    </row>
    <row r="147" spans="1:13" x14ac:dyDescent="0.2">
      <c r="A147" s="180"/>
      <c r="B147" s="423"/>
      <c r="C147" s="417"/>
      <c r="D147" s="177"/>
      <c r="E147" s="177"/>
      <c r="F147" s="182"/>
      <c r="G147" s="182"/>
      <c r="H147" s="536"/>
      <c r="I147" s="544"/>
      <c r="J147" s="512"/>
      <c r="K147" s="179" t="s">
        <v>174</v>
      </c>
      <c r="L147" s="182"/>
      <c r="M147" s="512"/>
    </row>
    <row r="148" spans="1:13" x14ac:dyDescent="0.2">
      <c r="I148" s="546"/>
    </row>
  </sheetData>
  <mergeCells count="5">
    <mergeCell ref="F8:H8"/>
    <mergeCell ref="B2:B6"/>
    <mergeCell ref="C5:M6"/>
    <mergeCell ref="I8:J8"/>
    <mergeCell ref="L8:M8"/>
  </mergeCells>
  <phoneticPr fontId="47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T1048576"/>
  <sheetViews>
    <sheetView topLeftCell="A4" zoomScaleNormal="100" workbookViewId="0">
      <selection activeCell="D10" sqref="D10"/>
    </sheetView>
  </sheetViews>
  <sheetFormatPr defaultColWidth="9.140625" defaultRowHeight="12.75" x14ac:dyDescent="0.2"/>
  <cols>
    <col min="1" max="1" width="18.140625" style="357" customWidth="1"/>
    <col min="2" max="2" width="9.140625" style="376"/>
    <col min="3" max="3" width="9.140625" style="357"/>
    <col min="4" max="4" width="9.85546875" style="357" customWidth="1"/>
    <col min="5" max="5" width="9.140625" style="380"/>
    <col min="6" max="6" width="19.85546875" style="357" customWidth="1"/>
    <col min="7" max="7" width="12" style="376" customWidth="1"/>
    <col min="8" max="8" width="9.140625" style="357"/>
    <col min="9" max="9" width="10.28515625" style="357" customWidth="1"/>
    <col min="10" max="10" width="9.140625" style="380"/>
    <col min="11" max="11" width="18.140625" style="357" customWidth="1"/>
    <col min="12" max="12" width="10.140625" style="376" bestFit="1" customWidth="1"/>
    <col min="13" max="13" width="9.140625" style="357"/>
    <col min="14" max="14" width="10.140625" style="357" customWidth="1"/>
    <col min="15" max="15" width="10.140625" style="380" customWidth="1"/>
    <col min="16" max="16" width="17.85546875" style="357" customWidth="1"/>
    <col min="17" max="17" width="9.140625" style="376"/>
    <col min="18" max="18" width="9.140625" style="357"/>
    <col min="19" max="19" width="9.7109375" style="357" customWidth="1"/>
    <col min="20" max="20" width="10.140625" style="380" customWidth="1"/>
    <col min="21" max="16384" width="9.140625" style="357"/>
  </cols>
  <sheetData>
    <row r="1" spans="1:20" ht="12.75" customHeight="1" x14ac:dyDescent="0.2">
      <c r="A1" s="974" t="s">
        <v>166</v>
      </c>
      <c r="B1" s="974"/>
      <c r="C1" s="974"/>
      <c r="D1" s="974"/>
      <c r="E1" s="974"/>
      <c r="F1" s="974"/>
      <c r="G1" s="974"/>
      <c r="H1" s="974"/>
      <c r="I1" s="974"/>
      <c r="J1" s="974"/>
      <c r="K1" s="374"/>
      <c r="L1" s="375"/>
      <c r="M1" s="374"/>
      <c r="N1" s="526"/>
      <c r="O1" s="526"/>
      <c r="P1" s="526"/>
      <c r="Q1" s="527"/>
      <c r="R1" s="526"/>
      <c r="S1" s="526"/>
      <c r="T1" s="526"/>
    </row>
    <row r="2" spans="1:20" ht="12.75" customHeight="1" x14ac:dyDescent="0.2">
      <c r="A2" s="974"/>
      <c r="B2" s="974"/>
      <c r="C2" s="974"/>
      <c r="D2" s="974"/>
      <c r="E2" s="974"/>
      <c r="F2" s="974"/>
      <c r="G2" s="974"/>
      <c r="H2" s="974"/>
      <c r="I2" s="974"/>
      <c r="J2" s="974"/>
      <c r="K2" s="374"/>
      <c r="L2" s="375"/>
      <c r="M2" s="374"/>
      <c r="N2" s="526"/>
      <c r="O2" s="526"/>
      <c r="P2" s="526"/>
      <c r="Q2" s="527"/>
      <c r="R2" s="526"/>
      <c r="S2" s="526"/>
      <c r="T2" s="526"/>
    </row>
    <row r="3" spans="1:20" ht="12.75" customHeight="1" x14ac:dyDescent="0.2">
      <c r="A3" s="974"/>
      <c r="B3" s="974"/>
      <c r="C3" s="974"/>
      <c r="D3" s="974"/>
      <c r="E3" s="974"/>
      <c r="F3" s="974"/>
      <c r="G3" s="974"/>
      <c r="H3" s="974"/>
      <c r="I3" s="974"/>
      <c r="J3" s="974"/>
      <c r="K3" s="374"/>
      <c r="L3" s="375"/>
      <c r="M3" s="374"/>
      <c r="N3" s="526"/>
      <c r="O3" s="526"/>
      <c r="P3" s="526"/>
      <c r="Q3" s="527"/>
      <c r="R3" s="526"/>
      <c r="S3" s="526"/>
      <c r="T3" s="526"/>
    </row>
    <row r="4" spans="1:20" ht="12.75" customHeight="1" thickBot="1" x14ac:dyDescent="0.25">
      <c r="A4" s="974"/>
      <c r="B4" s="974"/>
      <c r="C4" s="974"/>
      <c r="D4" s="974"/>
      <c r="E4" s="974"/>
      <c r="F4" s="974"/>
      <c r="G4" s="974"/>
      <c r="H4" s="974"/>
      <c r="I4" s="974"/>
      <c r="J4" s="974"/>
      <c r="K4" s="374"/>
      <c r="L4" s="375"/>
      <c r="M4" s="374"/>
      <c r="N4" s="526"/>
      <c r="O4" s="526"/>
      <c r="P4" s="526"/>
      <c r="Q4" s="527"/>
      <c r="R4" s="526"/>
      <c r="S4" s="526"/>
      <c r="T4" s="526"/>
    </row>
    <row r="5" spans="1:20" ht="33.75" thickBot="1" x14ac:dyDescent="0.25">
      <c r="A5" s="977" t="s">
        <v>167</v>
      </c>
      <c r="B5" s="978"/>
      <c r="C5" s="978"/>
      <c r="D5" s="979"/>
      <c r="E5" s="379"/>
      <c r="F5" s="977" t="s">
        <v>168</v>
      </c>
      <c r="G5" s="978"/>
      <c r="H5" s="978"/>
      <c r="I5" s="979"/>
      <c r="J5" s="379"/>
      <c r="K5" s="977" t="s">
        <v>169</v>
      </c>
      <c r="L5" s="980"/>
      <c r="M5" s="980"/>
      <c r="N5" s="981"/>
      <c r="O5" s="381"/>
      <c r="P5" s="977" t="s">
        <v>128</v>
      </c>
      <c r="Q5" s="980"/>
      <c r="R5" s="980"/>
      <c r="S5" s="981"/>
      <c r="T5" s="381"/>
    </row>
    <row r="6" spans="1:20" ht="12.75" customHeight="1" x14ac:dyDescent="0.2">
      <c r="A6" s="382" t="s">
        <v>170</v>
      </c>
      <c r="B6" s="359"/>
      <c r="C6" s="659">
        <f>SUM(C10:C30,C33:C52)</f>
        <v>8</v>
      </c>
      <c r="D6" s="383"/>
      <c r="E6" s="379"/>
      <c r="F6" s="384" t="s">
        <v>171</v>
      </c>
      <c r="G6" s="359"/>
      <c r="H6" s="658">
        <f>SUM(H10:H30,H33:H100)</f>
        <v>300</v>
      </c>
      <c r="I6" s="383"/>
      <c r="J6" s="379"/>
      <c r="K6" s="384" t="s">
        <v>171</v>
      </c>
      <c r="L6" s="358"/>
      <c r="M6" s="658">
        <f>SUM(M10:M30,M33:M52)</f>
        <v>63</v>
      </c>
      <c r="N6" s="384"/>
      <c r="O6" s="381"/>
      <c r="P6" s="384" t="s">
        <v>172</v>
      </c>
      <c r="Q6" s="358"/>
      <c r="R6" s="658">
        <f>SUM(R10:R52)</f>
        <v>26</v>
      </c>
      <c r="S6" s="384"/>
      <c r="T6" s="381"/>
    </row>
    <row r="7" spans="1:20" x14ac:dyDescent="0.2">
      <c r="A7" s="364"/>
      <c r="B7" s="365"/>
      <c r="C7" s="364"/>
      <c r="D7" s="373"/>
      <c r="E7" s="360"/>
      <c r="F7" s="364"/>
      <c r="G7" s="365"/>
      <c r="H7" s="364"/>
      <c r="I7" s="364"/>
      <c r="J7" s="360"/>
      <c r="K7" s="364"/>
      <c r="L7" s="365"/>
      <c r="M7" s="364"/>
      <c r="N7" s="364"/>
      <c r="O7" s="381"/>
      <c r="P7" s="364"/>
      <c r="Q7" s="365"/>
      <c r="R7" s="364"/>
      <c r="S7" s="364"/>
      <c r="T7" s="381"/>
    </row>
    <row r="8" spans="1:20" x14ac:dyDescent="0.2">
      <c r="A8" s="372"/>
      <c r="B8" s="377"/>
      <c r="C8" s="371"/>
      <c r="D8" s="975" t="s">
        <v>138</v>
      </c>
      <c r="E8" s="360"/>
      <c r="F8" s="372"/>
      <c r="G8" s="377"/>
      <c r="H8" s="371"/>
      <c r="I8" s="971" t="s">
        <v>138</v>
      </c>
      <c r="J8" s="360"/>
      <c r="K8" s="372"/>
      <c r="L8" s="377"/>
      <c r="M8" s="371"/>
      <c r="N8" s="971" t="s">
        <v>138</v>
      </c>
      <c r="O8" s="381"/>
      <c r="P8" s="372"/>
      <c r="Q8" s="377"/>
      <c r="R8" s="371"/>
      <c r="S8" s="971" t="s">
        <v>138</v>
      </c>
      <c r="T8" s="381"/>
    </row>
    <row r="9" spans="1:20" ht="13.5" thickBot="1" x14ac:dyDescent="0.25">
      <c r="A9" s="388" t="s">
        <v>111</v>
      </c>
      <c r="B9" s="389" t="s">
        <v>148</v>
      </c>
      <c r="C9" s="388" t="s">
        <v>149</v>
      </c>
      <c r="D9" s="976"/>
      <c r="E9" s="360"/>
      <c r="F9" s="388" t="s">
        <v>112</v>
      </c>
      <c r="G9" s="389" t="s">
        <v>0</v>
      </c>
      <c r="H9" s="388" t="s">
        <v>149</v>
      </c>
      <c r="I9" s="973"/>
      <c r="J9" s="360"/>
      <c r="K9" s="388" t="s">
        <v>114</v>
      </c>
      <c r="L9" s="389" t="s">
        <v>148</v>
      </c>
      <c r="M9" s="388" t="s">
        <v>149</v>
      </c>
      <c r="N9" s="973"/>
      <c r="O9" s="381"/>
      <c r="P9" s="388" t="s">
        <v>128</v>
      </c>
      <c r="Q9" s="389" t="s">
        <v>153</v>
      </c>
      <c r="R9" s="388" t="s">
        <v>149</v>
      </c>
      <c r="S9" s="973"/>
      <c r="T9" s="381"/>
    </row>
    <row r="10" spans="1:20" ht="12.75" customHeight="1" x14ac:dyDescent="0.2">
      <c r="A10" s="369" t="s">
        <v>815</v>
      </c>
      <c r="B10" s="386">
        <v>44880</v>
      </c>
      <c r="C10" s="431">
        <v>0</v>
      </c>
      <c r="D10" s="369" t="s">
        <v>418</v>
      </c>
      <c r="E10" s="360"/>
      <c r="F10" s="378" t="s">
        <v>813</v>
      </c>
      <c r="G10" s="370">
        <v>44878</v>
      </c>
      <c r="H10" s="431">
        <v>20</v>
      </c>
      <c r="I10" s="369" t="s">
        <v>180</v>
      </c>
      <c r="J10" s="360"/>
      <c r="K10" s="387" t="s">
        <v>808</v>
      </c>
      <c r="L10" s="656">
        <v>44867</v>
      </c>
      <c r="M10" s="432">
        <v>33</v>
      </c>
      <c r="N10" s="387" t="s">
        <v>180</v>
      </c>
      <c r="O10" s="381"/>
      <c r="P10" s="387" t="s">
        <v>389</v>
      </c>
      <c r="Q10" s="386">
        <v>44867</v>
      </c>
      <c r="R10" s="432">
        <v>8</v>
      </c>
      <c r="S10" s="369" t="s">
        <v>180</v>
      </c>
      <c r="T10" s="381"/>
    </row>
    <row r="11" spans="1:20" ht="12.75" customHeight="1" x14ac:dyDescent="0.2">
      <c r="A11" s="385" t="s">
        <v>815</v>
      </c>
      <c r="B11" s="386">
        <v>44881</v>
      </c>
      <c r="C11" s="430">
        <v>5</v>
      </c>
      <c r="D11" s="369" t="s">
        <v>180</v>
      </c>
      <c r="E11" s="360"/>
      <c r="F11" s="369" t="s">
        <v>813</v>
      </c>
      <c r="G11" s="370">
        <v>44879</v>
      </c>
      <c r="H11" s="431">
        <v>6</v>
      </c>
      <c r="I11" s="369" t="s">
        <v>180</v>
      </c>
      <c r="J11" s="360"/>
      <c r="K11" s="378" t="s">
        <v>801</v>
      </c>
      <c r="L11" s="656">
        <v>44873</v>
      </c>
      <c r="M11" s="431">
        <v>25</v>
      </c>
      <c r="N11" s="387" t="s">
        <v>180</v>
      </c>
      <c r="O11" s="381"/>
      <c r="P11" s="369" t="s">
        <v>807</v>
      </c>
      <c r="Q11" s="370">
        <v>44874</v>
      </c>
      <c r="R11" s="431">
        <v>6</v>
      </c>
      <c r="S11" s="369" t="s">
        <v>180</v>
      </c>
      <c r="T11" s="381"/>
    </row>
    <row r="12" spans="1:20" x14ac:dyDescent="0.2">
      <c r="A12" s="369" t="s">
        <v>815</v>
      </c>
      <c r="B12" s="370">
        <v>44887</v>
      </c>
      <c r="C12" s="431">
        <v>3</v>
      </c>
      <c r="D12" s="369" t="s">
        <v>180</v>
      </c>
      <c r="E12" s="360"/>
      <c r="F12" s="369" t="s">
        <v>813</v>
      </c>
      <c r="G12" s="370">
        <v>44880</v>
      </c>
      <c r="H12" s="431">
        <v>10</v>
      </c>
      <c r="I12" s="369" t="s">
        <v>180</v>
      </c>
      <c r="J12" s="360"/>
      <c r="K12" s="378" t="s">
        <v>819</v>
      </c>
      <c r="L12" s="656">
        <v>44873</v>
      </c>
      <c r="M12" s="431">
        <v>3</v>
      </c>
      <c r="N12" s="387" t="s">
        <v>180</v>
      </c>
      <c r="O12" s="381"/>
      <c r="P12" s="369" t="s">
        <v>807</v>
      </c>
      <c r="Q12" s="370">
        <v>44875</v>
      </c>
      <c r="R12" s="431">
        <v>2</v>
      </c>
      <c r="S12" s="369" t="s">
        <v>180</v>
      </c>
      <c r="T12" s="381"/>
    </row>
    <row r="13" spans="1:20" x14ac:dyDescent="0.2">
      <c r="A13" s="369"/>
      <c r="B13" s="370"/>
      <c r="C13" s="431"/>
      <c r="D13" s="369"/>
      <c r="E13" s="360"/>
      <c r="F13" s="369" t="s">
        <v>814</v>
      </c>
      <c r="G13" s="370">
        <v>44880</v>
      </c>
      <c r="H13" s="431">
        <v>1</v>
      </c>
      <c r="I13" s="369" t="s">
        <v>180</v>
      </c>
      <c r="J13" s="360"/>
      <c r="K13" s="378"/>
      <c r="L13" s="656"/>
      <c r="M13" s="432"/>
      <c r="N13" s="387"/>
      <c r="O13" s="381"/>
      <c r="P13" s="369" t="s">
        <v>807</v>
      </c>
      <c r="Q13" s="370">
        <v>44880</v>
      </c>
      <c r="R13" s="431">
        <v>10</v>
      </c>
      <c r="S13" s="369" t="s">
        <v>180</v>
      </c>
      <c r="T13" s="381"/>
    </row>
    <row r="14" spans="1:20" x14ac:dyDescent="0.2">
      <c r="A14" s="369"/>
      <c r="B14" s="370"/>
      <c r="C14" s="431"/>
      <c r="D14" s="369"/>
      <c r="E14" s="360"/>
      <c r="F14" s="369" t="s">
        <v>813</v>
      </c>
      <c r="G14" s="370">
        <v>44881</v>
      </c>
      <c r="H14" s="431">
        <v>26</v>
      </c>
      <c r="I14" s="369" t="s">
        <v>180</v>
      </c>
      <c r="J14" s="360"/>
      <c r="K14" s="378"/>
      <c r="L14" s="656"/>
      <c r="M14" s="432"/>
      <c r="N14" s="387"/>
      <c r="O14" s="381"/>
      <c r="P14" s="369"/>
      <c r="Q14" s="370"/>
      <c r="R14" s="431"/>
      <c r="S14" s="369"/>
      <c r="T14" s="381"/>
    </row>
    <row r="15" spans="1:20" x14ac:dyDescent="0.2">
      <c r="A15" s="369"/>
      <c r="B15" s="370"/>
      <c r="C15" s="431"/>
      <c r="D15" s="369"/>
      <c r="E15" s="360"/>
      <c r="F15" s="369"/>
      <c r="G15" s="370"/>
      <c r="H15" s="431"/>
      <c r="I15" s="369"/>
      <c r="J15" s="360"/>
      <c r="K15" s="387"/>
      <c r="L15" s="656"/>
      <c r="M15" s="431"/>
      <c r="N15" s="387"/>
      <c r="O15" s="381"/>
      <c r="P15" s="369"/>
      <c r="Q15" s="370"/>
      <c r="R15" s="431"/>
      <c r="S15" s="369"/>
      <c r="T15" s="381"/>
    </row>
    <row r="16" spans="1:20" x14ac:dyDescent="0.2">
      <c r="A16" s="369"/>
      <c r="B16" s="370"/>
      <c r="C16" s="431"/>
      <c r="D16" s="369"/>
      <c r="E16" s="360"/>
      <c r="F16" s="369"/>
      <c r="G16" s="370"/>
      <c r="H16" s="431"/>
      <c r="I16" s="369"/>
      <c r="J16" s="360"/>
      <c r="K16" s="378"/>
      <c r="L16" s="370"/>
      <c r="M16" s="431"/>
      <c r="N16" s="369"/>
      <c r="O16" s="381"/>
      <c r="P16" s="369"/>
      <c r="Q16" s="370"/>
      <c r="R16" s="431"/>
      <c r="S16" s="369"/>
      <c r="T16" s="381"/>
    </row>
    <row r="17" spans="1:20" x14ac:dyDescent="0.2">
      <c r="A17" s="369"/>
      <c r="B17" s="370"/>
      <c r="C17" s="431"/>
      <c r="D17" s="369"/>
      <c r="E17" s="360"/>
      <c r="F17" s="369"/>
      <c r="G17" s="370"/>
      <c r="H17" s="431"/>
      <c r="I17" s="369"/>
      <c r="J17" s="360"/>
      <c r="K17" s="378"/>
      <c r="L17" s="370"/>
      <c r="M17" s="431"/>
      <c r="N17" s="369"/>
      <c r="O17" s="381"/>
      <c r="P17" s="369"/>
      <c r="Q17" s="370"/>
      <c r="R17" s="431"/>
      <c r="S17" s="369"/>
      <c r="T17" s="381"/>
    </row>
    <row r="18" spans="1:20" x14ac:dyDescent="0.2">
      <c r="A18" s="369"/>
      <c r="B18" s="370"/>
      <c r="C18" s="431"/>
      <c r="D18" s="369"/>
      <c r="E18" s="360"/>
      <c r="F18" s="369"/>
      <c r="G18" s="370"/>
      <c r="H18" s="431"/>
      <c r="I18" s="369"/>
      <c r="J18" s="360"/>
      <c r="K18" s="369"/>
      <c r="L18" s="370"/>
      <c r="M18" s="431"/>
      <c r="N18" s="369"/>
      <c r="O18" s="381"/>
      <c r="P18" s="369"/>
      <c r="Q18" s="370"/>
      <c r="R18" s="431"/>
      <c r="S18" s="369"/>
      <c r="T18" s="381"/>
    </row>
    <row r="19" spans="1:20" hidden="1" x14ac:dyDescent="0.2">
      <c r="A19" s="369"/>
      <c r="B19" s="370"/>
      <c r="C19" s="431"/>
      <c r="D19" s="369"/>
      <c r="E19" s="360"/>
      <c r="F19" s="369"/>
      <c r="G19" s="370"/>
      <c r="H19" s="431"/>
      <c r="I19" s="369"/>
      <c r="J19" s="360"/>
      <c r="K19" s="369"/>
      <c r="L19" s="370"/>
      <c r="M19" s="431"/>
      <c r="N19" s="369"/>
      <c r="O19" s="381"/>
      <c r="P19" s="369"/>
      <c r="Q19" s="370"/>
      <c r="R19" s="431"/>
      <c r="S19" s="369"/>
      <c r="T19" s="381"/>
    </row>
    <row r="20" spans="1:20" hidden="1" x14ac:dyDescent="0.2">
      <c r="A20" s="369"/>
      <c r="B20" s="370"/>
      <c r="C20" s="431"/>
      <c r="D20" s="369"/>
      <c r="E20" s="360"/>
      <c r="F20" s="369"/>
      <c r="G20" s="370"/>
      <c r="H20" s="431"/>
      <c r="I20" s="369"/>
      <c r="J20" s="360"/>
      <c r="K20" s="369"/>
      <c r="L20" s="370"/>
      <c r="M20" s="431"/>
      <c r="N20" s="369"/>
      <c r="O20" s="381"/>
      <c r="P20" s="369"/>
      <c r="Q20" s="370"/>
      <c r="R20" s="431"/>
      <c r="S20" s="369"/>
      <c r="T20" s="381"/>
    </row>
    <row r="21" spans="1:20" hidden="1" x14ac:dyDescent="0.2">
      <c r="A21" s="369"/>
      <c r="B21" s="370"/>
      <c r="C21" s="431"/>
      <c r="D21" s="369"/>
      <c r="E21" s="360"/>
      <c r="F21" s="369"/>
      <c r="G21" s="370"/>
      <c r="H21" s="431"/>
      <c r="I21" s="369"/>
      <c r="J21" s="360"/>
      <c r="K21" s="369"/>
      <c r="L21" s="370"/>
      <c r="M21" s="431"/>
      <c r="N21" s="369"/>
      <c r="O21" s="381"/>
      <c r="P21" s="369"/>
      <c r="Q21" s="370"/>
      <c r="R21" s="431"/>
      <c r="S21" s="369"/>
      <c r="T21" s="381"/>
    </row>
    <row r="22" spans="1:20" hidden="1" x14ac:dyDescent="0.2">
      <c r="A22" s="369"/>
      <c r="B22" s="370"/>
      <c r="C22" s="431"/>
      <c r="D22" s="369"/>
      <c r="E22" s="360"/>
      <c r="F22" s="369"/>
      <c r="G22" s="370"/>
      <c r="H22" s="431"/>
      <c r="I22" s="369"/>
      <c r="J22" s="360"/>
      <c r="K22" s="369"/>
      <c r="L22" s="370"/>
      <c r="M22" s="431"/>
      <c r="N22" s="369"/>
      <c r="O22" s="381"/>
      <c r="P22" s="369"/>
      <c r="Q22" s="370"/>
      <c r="R22" s="431"/>
      <c r="S22" s="369"/>
      <c r="T22" s="381"/>
    </row>
    <row r="23" spans="1:20" hidden="1" x14ac:dyDescent="0.2">
      <c r="A23" s="369"/>
      <c r="B23" s="370"/>
      <c r="C23" s="431"/>
      <c r="D23" s="369"/>
      <c r="E23" s="360"/>
      <c r="F23" s="369"/>
      <c r="G23" s="370"/>
      <c r="H23" s="431"/>
      <c r="I23" s="369"/>
      <c r="J23" s="360"/>
      <c r="K23" s="369"/>
      <c r="L23" s="370"/>
      <c r="M23" s="431"/>
      <c r="N23" s="369"/>
      <c r="O23" s="381"/>
      <c r="P23" s="369"/>
      <c r="Q23" s="370"/>
      <c r="R23" s="431"/>
      <c r="S23" s="369"/>
      <c r="T23" s="381"/>
    </row>
    <row r="24" spans="1:20" hidden="1" x14ac:dyDescent="0.2">
      <c r="A24" s="369"/>
      <c r="B24" s="370"/>
      <c r="C24" s="431"/>
      <c r="D24" s="369"/>
      <c r="E24" s="360"/>
      <c r="F24" s="369"/>
      <c r="G24" s="370"/>
      <c r="H24" s="431"/>
      <c r="I24" s="369"/>
      <c r="J24" s="360"/>
      <c r="K24" s="369"/>
      <c r="L24" s="370"/>
      <c r="M24" s="431"/>
      <c r="N24" s="369"/>
      <c r="O24" s="381"/>
      <c r="P24" s="369"/>
      <c r="Q24" s="370"/>
      <c r="R24" s="431"/>
      <c r="S24" s="369"/>
      <c r="T24" s="381"/>
    </row>
    <row r="25" spans="1:20" hidden="1" x14ac:dyDescent="0.2">
      <c r="A25" s="369"/>
      <c r="B25" s="370"/>
      <c r="C25" s="431"/>
      <c r="D25" s="369"/>
      <c r="E25" s="360"/>
      <c r="F25" s="369"/>
      <c r="G25" s="370"/>
      <c r="H25" s="431"/>
      <c r="I25" s="369"/>
      <c r="J25" s="360"/>
      <c r="K25" s="369"/>
      <c r="L25" s="370"/>
      <c r="M25" s="431"/>
      <c r="N25" s="369"/>
      <c r="O25" s="381"/>
      <c r="P25" s="369"/>
      <c r="Q25" s="370"/>
      <c r="R25" s="431"/>
      <c r="S25" s="369"/>
      <c r="T25" s="381"/>
    </row>
    <row r="26" spans="1:20" hidden="1" x14ac:dyDescent="0.2">
      <c r="A26" s="369"/>
      <c r="B26" s="370"/>
      <c r="C26" s="431"/>
      <c r="D26" s="369"/>
      <c r="E26" s="360"/>
      <c r="F26" s="369"/>
      <c r="G26" s="370"/>
      <c r="H26" s="431"/>
      <c r="I26" s="369"/>
      <c r="J26" s="360"/>
      <c r="K26" s="369"/>
      <c r="L26" s="370"/>
      <c r="M26" s="431"/>
      <c r="N26" s="369"/>
      <c r="O26" s="381"/>
      <c r="P26" s="369"/>
      <c r="Q26" s="370"/>
      <c r="R26" s="431"/>
      <c r="S26" s="369"/>
      <c r="T26" s="381"/>
    </row>
    <row r="27" spans="1:20" hidden="1" x14ac:dyDescent="0.2">
      <c r="A27" s="369"/>
      <c r="B27" s="370"/>
      <c r="C27" s="431"/>
      <c r="D27" s="369"/>
      <c r="E27" s="360"/>
      <c r="F27" s="369"/>
      <c r="G27" s="370"/>
      <c r="H27" s="431"/>
      <c r="I27" s="369"/>
      <c r="J27" s="360"/>
      <c r="K27" s="369"/>
      <c r="L27" s="370"/>
      <c r="M27" s="431"/>
      <c r="N27" s="369"/>
      <c r="O27" s="381"/>
      <c r="P27" s="369"/>
      <c r="Q27" s="370"/>
      <c r="R27" s="431"/>
      <c r="S27" s="369"/>
      <c r="T27" s="381"/>
    </row>
    <row r="28" spans="1:20" hidden="1" x14ac:dyDescent="0.2">
      <c r="A28" s="369"/>
      <c r="B28" s="370"/>
      <c r="C28" s="431"/>
      <c r="D28" s="369"/>
      <c r="E28" s="360"/>
      <c r="F28" s="369"/>
      <c r="G28" s="370"/>
      <c r="H28" s="431"/>
      <c r="I28" s="369"/>
      <c r="J28" s="360"/>
      <c r="K28" s="369"/>
      <c r="L28" s="370"/>
      <c r="M28" s="431"/>
      <c r="N28" s="369"/>
      <c r="O28" s="381"/>
      <c r="P28" s="369"/>
      <c r="Q28" s="370"/>
      <c r="R28" s="431"/>
      <c r="S28" s="369"/>
      <c r="T28" s="381"/>
    </row>
    <row r="29" spans="1:20" x14ac:dyDescent="0.2">
      <c r="A29" s="369"/>
      <c r="B29" s="370"/>
      <c r="C29" s="431"/>
      <c r="D29" s="369"/>
      <c r="E29" s="360"/>
      <c r="F29" s="369"/>
      <c r="G29" s="370"/>
      <c r="H29" s="431"/>
      <c r="I29" s="369"/>
      <c r="J29" s="360"/>
      <c r="K29" s="369"/>
      <c r="L29" s="370"/>
      <c r="M29" s="431"/>
      <c r="N29" s="369"/>
      <c r="O29" s="381"/>
      <c r="P29" s="369"/>
      <c r="Q29" s="370"/>
      <c r="R29" s="431"/>
      <c r="S29" s="369"/>
      <c r="T29" s="381"/>
    </row>
    <row r="30" spans="1:20" x14ac:dyDescent="0.2">
      <c r="A30" s="363"/>
      <c r="B30" s="370"/>
      <c r="C30" s="431"/>
      <c r="D30" s="363"/>
      <c r="F30" s="363"/>
      <c r="G30" s="370"/>
      <c r="H30" s="431"/>
      <c r="I30" s="363"/>
      <c r="K30" s="363"/>
      <c r="L30" s="370"/>
      <c r="M30" s="431"/>
      <c r="N30" s="363"/>
      <c r="O30" s="381"/>
      <c r="P30" s="363"/>
      <c r="Q30" s="370"/>
      <c r="R30" s="431"/>
      <c r="S30" s="363"/>
      <c r="T30" s="381"/>
    </row>
    <row r="31" spans="1:20" x14ac:dyDescent="0.2">
      <c r="A31" s="372"/>
      <c r="B31" s="377"/>
      <c r="C31" s="371"/>
      <c r="D31" s="971" t="s">
        <v>138</v>
      </c>
      <c r="E31" s="360"/>
      <c r="F31" s="372"/>
      <c r="G31" s="377"/>
      <c r="H31" s="371"/>
      <c r="I31" s="971" t="s">
        <v>138</v>
      </c>
      <c r="J31" s="360"/>
      <c r="K31" s="372"/>
      <c r="L31" s="377"/>
      <c r="M31" s="371"/>
      <c r="N31" s="971" t="s">
        <v>152</v>
      </c>
      <c r="O31" s="381"/>
      <c r="P31" s="369"/>
      <c r="Q31" s="370"/>
      <c r="R31" s="431"/>
      <c r="S31" s="369"/>
      <c r="T31" s="381"/>
    </row>
    <row r="32" spans="1:20" ht="13.5" thickBot="1" x14ac:dyDescent="0.25">
      <c r="A32" s="388" t="s">
        <v>164</v>
      </c>
      <c r="B32" s="389" t="s">
        <v>148</v>
      </c>
      <c r="C32" s="388" t="s">
        <v>150</v>
      </c>
      <c r="D32" s="973"/>
      <c r="E32" s="360"/>
      <c r="F32" s="457" t="s">
        <v>116</v>
      </c>
      <c r="G32" s="458" t="s">
        <v>0</v>
      </c>
      <c r="H32" s="459" t="s">
        <v>149</v>
      </c>
      <c r="I32" s="972"/>
      <c r="J32" s="360"/>
      <c r="K32" s="388" t="s">
        <v>151</v>
      </c>
      <c r="L32" s="389" t="s">
        <v>0</v>
      </c>
      <c r="M32" s="388" t="s">
        <v>149</v>
      </c>
      <c r="N32" s="973"/>
      <c r="O32" s="381"/>
      <c r="P32" s="369"/>
      <c r="Q32" s="370"/>
      <c r="R32" s="431"/>
      <c r="S32" s="369"/>
      <c r="T32" s="381"/>
    </row>
    <row r="33" spans="1:20" x14ac:dyDescent="0.2">
      <c r="A33" s="385"/>
      <c r="B33" s="386"/>
      <c r="C33" s="432"/>
      <c r="D33" s="369"/>
      <c r="E33" s="360"/>
      <c r="F33" s="369" t="s">
        <v>421</v>
      </c>
      <c r="G33" s="370">
        <v>44658</v>
      </c>
      <c r="H33" s="431">
        <v>55</v>
      </c>
      <c r="I33" s="369" t="s">
        <v>180</v>
      </c>
      <c r="J33" s="360"/>
      <c r="K33" s="369" t="s">
        <v>818</v>
      </c>
      <c r="L33" s="370"/>
      <c r="M33" s="431">
        <v>1</v>
      </c>
      <c r="N33" s="387" t="s">
        <v>180</v>
      </c>
      <c r="O33" s="381"/>
      <c r="P33" s="369"/>
      <c r="Q33" s="370"/>
      <c r="R33" s="431"/>
      <c r="S33" s="369"/>
      <c r="T33" s="381"/>
    </row>
    <row r="34" spans="1:20" x14ac:dyDescent="0.2">
      <c r="A34" s="369"/>
      <c r="B34" s="370"/>
      <c r="C34" s="431"/>
      <c r="D34" s="369"/>
      <c r="E34" s="360"/>
      <c r="F34" s="369" t="s">
        <v>421</v>
      </c>
      <c r="G34" s="370">
        <v>44659</v>
      </c>
      <c r="H34" s="431">
        <v>55</v>
      </c>
      <c r="I34" s="369" t="s">
        <v>180</v>
      </c>
      <c r="J34" s="360"/>
      <c r="K34" s="369" t="s">
        <v>817</v>
      </c>
      <c r="L34" s="370">
        <v>44882</v>
      </c>
      <c r="M34" s="431">
        <v>1</v>
      </c>
      <c r="N34" s="369" t="s">
        <v>180</v>
      </c>
      <c r="O34" s="381"/>
      <c r="P34" s="369"/>
      <c r="Q34" s="370"/>
      <c r="R34" s="431"/>
      <c r="S34" s="369"/>
      <c r="T34" s="381"/>
    </row>
    <row r="35" spans="1:20" x14ac:dyDescent="0.2">
      <c r="A35" s="369"/>
      <c r="B35" s="370"/>
      <c r="C35" s="431"/>
      <c r="D35" s="369"/>
      <c r="E35" s="360"/>
      <c r="F35" s="369" t="s">
        <v>421</v>
      </c>
      <c r="G35" s="370">
        <v>44664</v>
      </c>
      <c r="H35" s="431">
        <v>56</v>
      </c>
      <c r="I35" s="369" t="s">
        <v>180</v>
      </c>
      <c r="J35" s="360"/>
      <c r="K35" s="369"/>
      <c r="L35" s="370"/>
      <c r="M35" s="431"/>
      <c r="N35" s="369"/>
      <c r="O35" s="381"/>
      <c r="P35" s="369"/>
      <c r="Q35" s="370"/>
      <c r="R35" s="431"/>
      <c r="S35" s="369"/>
      <c r="T35" s="381"/>
    </row>
    <row r="36" spans="1:20" x14ac:dyDescent="0.2">
      <c r="A36" s="369"/>
      <c r="B36" s="370"/>
      <c r="C36" s="431"/>
      <c r="D36" s="369"/>
      <c r="E36" s="360"/>
      <c r="F36" s="369" t="s">
        <v>806</v>
      </c>
      <c r="G36" s="370">
        <v>44874</v>
      </c>
      <c r="H36" s="431">
        <v>17</v>
      </c>
      <c r="I36" s="369" t="s">
        <v>180</v>
      </c>
      <c r="J36" s="360"/>
      <c r="K36" s="369"/>
      <c r="L36" s="370"/>
      <c r="M36" s="431"/>
      <c r="N36" s="369"/>
      <c r="O36" s="381"/>
      <c r="P36" s="369"/>
      <c r="Q36" s="370"/>
      <c r="R36" s="431"/>
      <c r="S36" s="369"/>
      <c r="T36" s="381"/>
    </row>
    <row r="37" spans="1:20" x14ac:dyDescent="0.2">
      <c r="A37" s="369"/>
      <c r="B37" s="370"/>
      <c r="C37" s="431"/>
      <c r="D37" s="369"/>
      <c r="E37" s="360"/>
      <c r="F37" s="369" t="s">
        <v>810</v>
      </c>
      <c r="G37" s="370">
        <v>44875</v>
      </c>
      <c r="H37" s="431">
        <v>20</v>
      </c>
      <c r="I37" s="369" t="s">
        <v>180</v>
      </c>
      <c r="J37" s="360"/>
      <c r="K37" s="369"/>
      <c r="L37" s="370"/>
      <c r="M37" s="431"/>
      <c r="N37" s="369"/>
      <c r="O37" s="381"/>
      <c r="P37" s="369"/>
      <c r="Q37" s="370"/>
      <c r="R37" s="431"/>
      <c r="S37" s="369"/>
      <c r="T37" s="381"/>
    </row>
    <row r="38" spans="1:20" x14ac:dyDescent="0.2">
      <c r="A38" s="369"/>
      <c r="B38" s="370"/>
      <c r="C38" s="431"/>
      <c r="D38" s="369"/>
      <c r="E38" s="360"/>
      <c r="F38" s="369" t="s">
        <v>811</v>
      </c>
      <c r="G38" s="370">
        <v>44875</v>
      </c>
      <c r="H38" s="431">
        <v>2</v>
      </c>
      <c r="I38" s="369" t="s">
        <v>180</v>
      </c>
      <c r="J38" s="360"/>
      <c r="K38" s="369"/>
      <c r="L38" s="370"/>
      <c r="M38" s="431"/>
      <c r="N38" s="369"/>
      <c r="O38" s="381"/>
      <c r="P38" s="369"/>
      <c r="Q38" s="370"/>
      <c r="R38" s="431"/>
      <c r="S38" s="369"/>
      <c r="T38" s="381"/>
    </row>
    <row r="39" spans="1:20" x14ac:dyDescent="0.2">
      <c r="A39" s="369"/>
      <c r="B39" s="370"/>
      <c r="C39" s="431"/>
      <c r="D39" s="369"/>
      <c r="E39" s="360"/>
      <c r="F39" s="369" t="s">
        <v>812</v>
      </c>
      <c r="G39" s="370">
        <v>44875</v>
      </c>
      <c r="H39" s="431">
        <v>1</v>
      </c>
      <c r="I39" s="369" t="s">
        <v>180</v>
      </c>
      <c r="J39" s="360"/>
      <c r="K39" s="369"/>
      <c r="L39" s="370"/>
      <c r="N39" s="369"/>
      <c r="O39" s="381"/>
      <c r="P39" s="369"/>
      <c r="Q39" s="370"/>
      <c r="R39" s="431"/>
      <c r="S39" s="369"/>
      <c r="T39" s="381"/>
    </row>
    <row r="40" spans="1:20" x14ac:dyDescent="0.2">
      <c r="A40" s="369"/>
      <c r="B40" s="370"/>
      <c r="C40" s="431"/>
      <c r="D40" s="369"/>
      <c r="E40" s="360"/>
      <c r="F40" s="369" t="s">
        <v>806</v>
      </c>
      <c r="G40" s="370">
        <v>44876</v>
      </c>
      <c r="H40" s="431">
        <v>10</v>
      </c>
      <c r="I40" s="369" t="s">
        <v>180</v>
      </c>
      <c r="J40" s="360"/>
      <c r="K40" s="369"/>
      <c r="L40" s="370"/>
      <c r="M40" s="431"/>
      <c r="N40" s="369"/>
      <c r="O40" s="381"/>
      <c r="P40" s="369"/>
      <c r="Q40" s="370"/>
      <c r="R40" s="431"/>
      <c r="S40" s="369"/>
      <c r="T40" s="381"/>
    </row>
    <row r="41" spans="1:20" x14ac:dyDescent="0.2">
      <c r="A41" s="369"/>
      <c r="B41" s="370"/>
      <c r="C41" s="431"/>
      <c r="D41" s="369"/>
      <c r="E41" s="360"/>
      <c r="F41" s="369" t="s">
        <v>806</v>
      </c>
      <c r="G41" s="370">
        <v>44877</v>
      </c>
      <c r="H41" s="655">
        <v>8</v>
      </c>
      <c r="I41" s="369" t="s">
        <v>180</v>
      </c>
      <c r="J41" s="360"/>
      <c r="K41" s="369"/>
      <c r="L41" s="370"/>
      <c r="M41" s="431"/>
      <c r="N41" s="369"/>
      <c r="O41" s="381"/>
      <c r="P41" s="369"/>
      <c r="Q41" s="370"/>
      <c r="R41" s="431"/>
      <c r="S41" s="369"/>
      <c r="T41" s="381"/>
    </row>
    <row r="42" spans="1:20" x14ac:dyDescent="0.2">
      <c r="A42" s="369"/>
      <c r="B42" s="370"/>
      <c r="C42" s="431"/>
      <c r="D42" s="369"/>
      <c r="E42" s="360"/>
      <c r="F42" s="369" t="s">
        <v>806</v>
      </c>
      <c r="G42" s="370">
        <v>44878</v>
      </c>
      <c r="H42" s="431">
        <v>5</v>
      </c>
      <c r="I42" s="369" t="s">
        <v>180</v>
      </c>
      <c r="J42" s="360"/>
      <c r="K42" s="369"/>
      <c r="L42" s="370"/>
      <c r="M42" s="431"/>
      <c r="N42" s="369"/>
      <c r="O42" s="381"/>
      <c r="P42" s="369"/>
      <c r="Q42" s="370"/>
      <c r="R42" s="431"/>
      <c r="S42" s="369"/>
      <c r="T42" s="381"/>
    </row>
    <row r="43" spans="1:20" x14ac:dyDescent="0.2">
      <c r="A43" s="369"/>
      <c r="B43" s="370"/>
      <c r="C43" s="431"/>
      <c r="D43" s="369"/>
      <c r="E43" s="360"/>
      <c r="F43" s="378" t="s">
        <v>816</v>
      </c>
      <c r="G43" s="370">
        <v>44882</v>
      </c>
      <c r="H43" s="431">
        <v>8</v>
      </c>
      <c r="I43" s="369" t="s">
        <v>180</v>
      </c>
      <c r="J43" s="360"/>
      <c r="K43" s="369"/>
      <c r="L43" s="370"/>
      <c r="M43" s="431"/>
      <c r="N43" s="369"/>
      <c r="O43" s="381"/>
      <c r="P43" s="369"/>
      <c r="Q43" s="370"/>
      <c r="R43" s="431"/>
      <c r="S43" s="369"/>
      <c r="T43" s="381"/>
    </row>
    <row r="44" spans="1:20" x14ac:dyDescent="0.2">
      <c r="A44" s="369"/>
      <c r="B44" s="370"/>
      <c r="C44" s="431"/>
      <c r="D44" s="369"/>
      <c r="E44" s="360"/>
      <c r="F44" s="369"/>
      <c r="G44" s="370"/>
      <c r="H44" s="715"/>
      <c r="I44" s="369"/>
      <c r="J44" s="360"/>
      <c r="K44" s="369"/>
      <c r="L44" s="370"/>
      <c r="M44" s="431"/>
      <c r="N44" s="369"/>
      <c r="O44" s="381"/>
      <c r="P44" s="369"/>
      <c r="Q44" s="370"/>
      <c r="R44" s="431"/>
      <c r="S44" s="369"/>
      <c r="T44" s="381"/>
    </row>
    <row r="45" spans="1:20" x14ac:dyDescent="0.2">
      <c r="A45" s="369"/>
      <c r="B45" s="370"/>
      <c r="C45" s="431"/>
      <c r="D45" s="369"/>
      <c r="E45" s="360"/>
      <c r="F45" s="369"/>
      <c r="G45" s="370"/>
      <c r="H45" s="431"/>
      <c r="I45" s="369"/>
      <c r="J45" s="360"/>
      <c r="K45" s="369"/>
      <c r="L45" s="370"/>
      <c r="M45" s="431"/>
      <c r="N45" s="369"/>
      <c r="O45" s="381"/>
      <c r="P45" s="369"/>
      <c r="Q45" s="370"/>
      <c r="R45" s="431"/>
      <c r="S45" s="369"/>
      <c r="T45" s="381"/>
    </row>
    <row r="46" spans="1:20" x14ac:dyDescent="0.2">
      <c r="A46" s="369"/>
      <c r="B46" s="370"/>
      <c r="C46" s="431"/>
      <c r="D46" s="369"/>
      <c r="E46" s="360"/>
      <c r="F46" s="369"/>
      <c r="G46" s="370"/>
      <c r="H46" s="431"/>
      <c r="I46" s="369"/>
      <c r="J46" s="360"/>
      <c r="K46" s="369"/>
      <c r="L46" s="370"/>
      <c r="M46" s="431"/>
      <c r="N46" s="369"/>
      <c r="O46" s="381"/>
      <c r="P46" s="369"/>
      <c r="Q46" s="370"/>
      <c r="R46" s="431"/>
      <c r="S46" s="369"/>
      <c r="T46" s="381"/>
    </row>
    <row r="47" spans="1:20" x14ac:dyDescent="0.2">
      <c r="A47" s="369"/>
      <c r="B47" s="370"/>
      <c r="C47" s="431"/>
      <c r="D47" s="369"/>
      <c r="E47" s="360"/>
      <c r="F47" s="369"/>
      <c r="G47" s="370"/>
      <c r="H47" s="431"/>
      <c r="I47" s="369"/>
      <c r="J47" s="360"/>
      <c r="K47" s="369"/>
      <c r="L47" s="370"/>
      <c r="M47" s="431"/>
      <c r="N47" s="369"/>
      <c r="O47" s="381"/>
      <c r="P47" s="369"/>
      <c r="Q47" s="370"/>
      <c r="R47" s="431"/>
      <c r="S47" s="369"/>
      <c r="T47" s="381"/>
    </row>
    <row r="48" spans="1:20" x14ac:dyDescent="0.2">
      <c r="A48" s="369"/>
      <c r="B48" s="370"/>
      <c r="C48" s="431"/>
      <c r="D48" s="369"/>
      <c r="E48" s="360"/>
      <c r="F48" s="378"/>
      <c r="G48" s="370"/>
      <c r="H48" s="431"/>
      <c r="I48" s="369"/>
      <c r="J48" s="360"/>
      <c r="K48" s="369"/>
      <c r="L48" s="370"/>
      <c r="M48" s="431"/>
      <c r="N48" s="369"/>
      <c r="O48" s="381"/>
      <c r="P48" s="369"/>
      <c r="Q48" s="370"/>
      <c r="R48" s="431"/>
      <c r="S48" s="369"/>
      <c r="T48" s="381"/>
    </row>
    <row r="49" spans="1:20" x14ac:dyDescent="0.2">
      <c r="A49" s="369"/>
      <c r="B49" s="370"/>
      <c r="C49" s="431"/>
      <c r="D49" s="369"/>
      <c r="E49" s="360"/>
      <c r="F49" s="369"/>
      <c r="G49" s="370"/>
      <c r="H49" s="431"/>
      <c r="I49" s="369"/>
      <c r="J49" s="360"/>
      <c r="K49" s="369"/>
      <c r="L49" s="370"/>
      <c r="M49" s="431"/>
      <c r="N49" s="369"/>
      <c r="O49" s="381"/>
      <c r="P49" s="369"/>
      <c r="Q49" s="370"/>
      <c r="R49" s="431"/>
      <c r="S49" s="369"/>
      <c r="T49" s="381"/>
    </row>
    <row r="50" spans="1:20" x14ac:dyDescent="0.2">
      <c r="A50" s="369"/>
      <c r="B50" s="370"/>
      <c r="C50" s="431"/>
      <c r="D50" s="369"/>
      <c r="E50" s="360"/>
      <c r="F50" s="369"/>
      <c r="G50" s="370"/>
      <c r="H50" s="431"/>
      <c r="I50" s="369"/>
      <c r="J50" s="360"/>
      <c r="K50" s="369"/>
      <c r="L50" s="370"/>
      <c r="M50" s="431"/>
      <c r="N50" s="369"/>
      <c r="O50" s="381"/>
      <c r="P50" s="369"/>
      <c r="Q50" s="370"/>
      <c r="R50" s="431"/>
      <c r="S50" s="369"/>
      <c r="T50" s="381"/>
    </row>
    <row r="51" spans="1:20" x14ac:dyDescent="0.2">
      <c r="A51" s="369"/>
      <c r="B51" s="370"/>
      <c r="C51" s="431"/>
      <c r="D51" s="369"/>
      <c r="E51" s="360"/>
      <c r="F51" s="369"/>
      <c r="G51" s="370"/>
      <c r="H51" s="431"/>
      <c r="I51" s="369"/>
      <c r="J51" s="360"/>
      <c r="K51" s="369"/>
      <c r="L51" s="370"/>
      <c r="M51" s="431"/>
      <c r="N51" s="369"/>
      <c r="O51" s="381"/>
      <c r="P51" s="369"/>
      <c r="Q51" s="370"/>
      <c r="R51" s="431"/>
      <c r="S51" s="369"/>
      <c r="T51" s="381"/>
    </row>
    <row r="52" spans="1:20" x14ac:dyDescent="0.2">
      <c r="A52" s="369"/>
      <c r="B52" s="370"/>
      <c r="C52" s="431"/>
      <c r="D52" s="369"/>
      <c r="E52" s="360"/>
      <c r="F52" s="369"/>
      <c r="G52" s="370"/>
      <c r="H52" s="431"/>
      <c r="I52" s="369"/>
      <c r="J52" s="360"/>
      <c r="K52" s="369"/>
      <c r="L52" s="370"/>
      <c r="M52" s="431"/>
      <c r="N52" s="369"/>
      <c r="O52" s="381"/>
      <c r="P52" s="369"/>
      <c r="Q52" s="370"/>
      <c r="R52" s="431"/>
      <c r="S52" s="369"/>
      <c r="T52" s="381"/>
    </row>
    <row r="1048576" spans="19:19" x14ac:dyDescent="0.2">
      <c r="S1048576" s="369" t="s">
        <v>180</v>
      </c>
    </row>
  </sheetData>
  <mergeCells count="12">
    <mergeCell ref="I31:I32"/>
    <mergeCell ref="S8:S9"/>
    <mergeCell ref="A1:J4"/>
    <mergeCell ref="D8:D9"/>
    <mergeCell ref="I8:I9"/>
    <mergeCell ref="D31:D32"/>
    <mergeCell ref="N8:N9"/>
    <mergeCell ref="N31:N32"/>
    <mergeCell ref="A5:D5"/>
    <mergeCell ref="F5:I5"/>
    <mergeCell ref="K5:N5"/>
    <mergeCell ref="P5:S5"/>
  </mergeCells>
  <dataValidations count="1">
    <dataValidation type="list" allowBlank="1" showInputMessage="1" showErrorMessage="1" sqref="S1048576 S9:S52 D8:D52 I8:I52 N8:N42" xr:uid="{00000000-0002-0000-0700-000000000000}">
      <formula1>"Yes, No"</formula1>
    </dataValidation>
  </dataValidations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V91"/>
  <sheetViews>
    <sheetView topLeftCell="C13" zoomScaleNormal="100" workbookViewId="0">
      <selection activeCell="B17" sqref="B17"/>
    </sheetView>
  </sheetViews>
  <sheetFormatPr defaultRowHeight="12.75" x14ac:dyDescent="0.2"/>
  <cols>
    <col min="1" max="1" width="27.7109375" customWidth="1"/>
    <col min="2" max="2" width="27.7109375" style="611" customWidth="1"/>
    <col min="3" max="3" width="13.7109375" customWidth="1"/>
    <col min="4" max="4" width="10.5703125" style="455" customWidth="1"/>
    <col min="5" max="5" width="10.5703125" customWidth="1"/>
    <col min="6" max="6" width="13.28515625" customWidth="1"/>
    <col min="7" max="7" width="9.140625" style="365"/>
    <col min="8" max="8" width="10.42578125" customWidth="1"/>
    <col min="9" max="9" width="13.28515625" customWidth="1"/>
    <col min="10" max="10" width="10.42578125" style="365" customWidth="1"/>
    <col min="11" max="11" width="10.42578125" customWidth="1"/>
    <col min="12" max="12" width="13.42578125" customWidth="1"/>
    <col min="13" max="13" width="10.42578125" style="365" customWidth="1"/>
    <col min="14" max="14" width="10.42578125" customWidth="1"/>
    <col min="15" max="15" width="13.28515625" customWidth="1"/>
    <col min="16" max="17" width="10.42578125" customWidth="1"/>
    <col min="18" max="18" width="13.42578125" customWidth="1"/>
    <col min="19" max="20" width="10.42578125" customWidth="1"/>
    <col min="21" max="21" width="13.28515625" customWidth="1"/>
  </cols>
  <sheetData>
    <row r="1" spans="1:22" ht="13.5" thickBot="1" x14ac:dyDescent="0.25">
      <c r="C1" s="189"/>
      <c r="D1" s="444"/>
      <c r="E1" s="37"/>
      <c r="F1" s="37"/>
      <c r="G1" s="31"/>
      <c r="H1" s="31"/>
      <c r="I1" s="37"/>
      <c r="J1" s="31"/>
      <c r="K1" s="37"/>
      <c r="L1" s="37"/>
      <c r="M1" s="31"/>
      <c r="N1" s="37"/>
      <c r="O1" s="37"/>
      <c r="P1" s="31"/>
      <c r="Q1" s="37"/>
      <c r="R1" s="37"/>
      <c r="S1" s="31"/>
      <c r="T1" s="37"/>
      <c r="U1" s="37"/>
    </row>
    <row r="2" spans="1:22" ht="19.5" thickTop="1" x14ac:dyDescent="0.2">
      <c r="A2" s="989" t="s">
        <v>173</v>
      </c>
      <c r="B2" s="990"/>
      <c r="C2" s="190"/>
      <c r="D2" s="445"/>
      <c r="E2" s="190"/>
      <c r="F2" s="190"/>
      <c r="G2" s="31"/>
      <c r="H2" s="191"/>
      <c r="I2" s="190"/>
      <c r="J2" s="191"/>
      <c r="K2" s="37"/>
      <c r="L2" s="190"/>
      <c r="M2" s="191"/>
      <c r="N2" s="37"/>
      <c r="O2" s="190"/>
      <c r="P2" s="191"/>
      <c r="Q2" s="37"/>
      <c r="R2" s="190"/>
      <c r="S2" s="191"/>
      <c r="T2" s="37"/>
      <c r="U2" s="190"/>
    </row>
    <row r="3" spans="1:22" ht="18.75" x14ac:dyDescent="0.2">
      <c r="A3" s="991"/>
      <c r="B3" s="992"/>
      <c r="C3" s="190"/>
      <c r="D3" s="445"/>
      <c r="E3" s="190"/>
      <c r="F3" s="190"/>
      <c r="G3" s="31"/>
      <c r="H3" s="191"/>
      <c r="I3" s="190"/>
      <c r="J3" s="191"/>
      <c r="K3" s="37"/>
      <c r="L3" s="190"/>
      <c r="M3" s="191"/>
      <c r="N3" s="37"/>
      <c r="O3" s="190"/>
      <c r="P3" s="191"/>
      <c r="Q3" s="37"/>
      <c r="R3" s="190"/>
      <c r="S3" s="191"/>
      <c r="T3" s="37"/>
      <c r="U3" s="190"/>
    </row>
    <row r="4" spans="1:22" ht="18.75" x14ac:dyDescent="0.2">
      <c r="A4" s="991"/>
      <c r="B4" s="992"/>
      <c r="C4" s="190"/>
      <c r="D4" s="445"/>
      <c r="E4" s="190"/>
      <c r="F4" s="190"/>
      <c r="G4" s="31"/>
      <c r="H4" s="191"/>
      <c r="I4" s="190"/>
      <c r="J4" s="191"/>
      <c r="K4" s="37"/>
      <c r="L4" s="190"/>
      <c r="M4" s="191"/>
      <c r="N4" s="37"/>
      <c r="O4" s="190"/>
      <c r="P4" s="191"/>
      <c r="Q4" s="37"/>
      <c r="R4" s="190"/>
      <c r="S4" s="191"/>
      <c r="T4" s="37"/>
      <c r="U4" s="190"/>
    </row>
    <row r="5" spans="1:22" ht="18.75" x14ac:dyDescent="0.2">
      <c r="A5" s="991"/>
      <c r="B5" s="992"/>
      <c r="C5" s="190"/>
      <c r="D5" s="445"/>
      <c r="E5" s="190"/>
      <c r="F5" s="190"/>
      <c r="G5" s="31"/>
      <c r="H5" s="191"/>
      <c r="I5" s="190"/>
      <c r="J5" s="191"/>
      <c r="K5" s="37"/>
      <c r="L5" s="190"/>
      <c r="M5" s="191"/>
      <c r="N5" s="37"/>
      <c r="O5" s="190"/>
      <c r="P5" s="191"/>
      <c r="Q5" s="37"/>
      <c r="R5" s="190"/>
      <c r="S5" s="191"/>
      <c r="T5" s="37"/>
      <c r="U5" s="190"/>
    </row>
    <row r="6" spans="1:22" ht="19.5" thickBot="1" x14ac:dyDescent="0.25">
      <c r="A6" s="993"/>
      <c r="B6" s="994"/>
      <c r="C6" s="190"/>
      <c r="D6" s="445"/>
      <c r="E6" s="190"/>
      <c r="F6" s="190"/>
      <c r="G6" s="31"/>
      <c r="H6" s="191"/>
      <c r="I6" s="190"/>
      <c r="J6" s="191"/>
      <c r="K6" s="37"/>
      <c r="L6" s="190"/>
      <c r="M6" s="191"/>
      <c r="N6" s="37"/>
      <c r="O6" s="190"/>
      <c r="P6" s="191"/>
      <c r="Q6" s="37"/>
      <c r="R6" s="190"/>
      <c r="S6" s="191"/>
      <c r="T6" s="37"/>
      <c r="U6" s="190"/>
    </row>
    <row r="7" spans="1:22" ht="14.25" thickTop="1" thickBot="1" x14ac:dyDescent="0.25">
      <c r="C7" s="189"/>
      <c r="D7" s="444"/>
      <c r="E7" s="37"/>
      <c r="F7" s="37"/>
      <c r="G7" s="31"/>
      <c r="H7" s="31"/>
      <c r="I7" s="37"/>
      <c r="J7" s="31"/>
      <c r="K7" s="37"/>
      <c r="L7" s="37"/>
      <c r="M7" s="31"/>
      <c r="N7" s="37"/>
      <c r="O7" s="37"/>
      <c r="P7" s="31"/>
      <c r="Q7" s="37"/>
      <c r="R7" s="37"/>
      <c r="S7" s="31"/>
      <c r="T7" s="37"/>
      <c r="U7" s="37"/>
    </row>
    <row r="8" spans="1:22" ht="12" customHeight="1" thickTop="1" thickBot="1" x14ac:dyDescent="0.25">
      <c r="A8" s="275"/>
      <c r="B8" s="612"/>
      <c r="C8" s="276"/>
      <c r="D8" s="446"/>
      <c r="E8" s="278"/>
      <c r="F8" s="278"/>
      <c r="G8" s="277"/>
      <c r="H8" s="277"/>
      <c r="I8" s="278"/>
      <c r="J8" s="277"/>
      <c r="K8" s="278"/>
      <c r="L8" s="278"/>
      <c r="M8" s="277"/>
      <c r="N8" s="278"/>
      <c r="O8" s="278"/>
      <c r="P8" s="277"/>
      <c r="Q8" s="278"/>
      <c r="R8" s="278"/>
      <c r="S8" s="277"/>
      <c r="T8" s="278"/>
      <c r="U8" s="278"/>
      <c r="V8" s="277"/>
    </row>
    <row r="9" spans="1:22" ht="20.25" customHeight="1" thickTop="1" x14ac:dyDescent="0.2">
      <c r="A9" s="995" t="s">
        <v>111</v>
      </c>
      <c r="B9" s="1000" t="s">
        <v>34</v>
      </c>
      <c r="C9" s="1002" t="s">
        <v>165</v>
      </c>
      <c r="D9" s="1005" t="s">
        <v>127</v>
      </c>
      <c r="E9" s="982" t="s">
        <v>118</v>
      </c>
      <c r="F9" s="982" t="s">
        <v>138</v>
      </c>
      <c r="G9" s="1003" t="s">
        <v>127</v>
      </c>
      <c r="H9" s="982" t="s">
        <v>118</v>
      </c>
      <c r="I9" s="982" t="s">
        <v>138</v>
      </c>
      <c r="J9" s="1003" t="s">
        <v>127</v>
      </c>
      <c r="K9" s="982" t="s">
        <v>118</v>
      </c>
      <c r="L9" s="982" t="s">
        <v>138</v>
      </c>
      <c r="M9" s="1003" t="s">
        <v>127</v>
      </c>
      <c r="N9" s="982" t="s">
        <v>118</v>
      </c>
      <c r="O9" s="982" t="s">
        <v>138</v>
      </c>
      <c r="P9" s="982" t="s">
        <v>127</v>
      </c>
      <c r="Q9" s="982" t="s">
        <v>118</v>
      </c>
      <c r="R9" s="982" t="s">
        <v>138</v>
      </c>
      <c r="S9" s="982" t="s">
        <v>127</v>
      </c>
      <c r="T9" s="982" t="s">
        <v>118</v>
      </c>
      <c r="U9" s="982" t="s">
        <v>138</v>
      </c>
      <c r="V9" s="982" t="s">
        <v>110</v>
      </c>
    </row>
    <row r="10" spans="1:22" ht="13.5" customHeight="1" thickBot="1" x14ac:dyDescent="0.25">
      <c r="A10" s="996"/>
      <c r="B10" s="1001"/>
      <c r="C10" s="983"/>
      <c r="D10" s="1006"/>
      <c r="E10" s="983"/>
      <c r="F10" s="983"/>
      <c r="G10" s="1004"/>
      <c r="H10" s="983"/>
      <c r="I10" s="983"/>
      <c r="J10" s="1004"/>
      <c r="K10" s="983"/>
      <c r="L10" s="983"/>
      <c r="M10" s="1004"/>
      <c r="N10" s="983"/>
      <c r="O10" s="983"/>
      <c r="P10" s="983"/>
      <c r="Q10" s="983"/>
      <c r="R10" s="983"/>
      <c r="S10" s="983"/>
      <c r="T10" s="983"/>
      <c r="U10" s="983"/>
      <c r="V10" s="983"/>
    </row>
    <row r="11" spans="1:22" ht="14.25" customHeight="1" thickTop="1" x14ac:dyDescent="0.2">
      <c r="A11" s="361" t="s">
        <v>362</v>
      </c>
      <c r="B11" s="613" t="s">
        <v>392</v>
      </c>
      <c r="C11" s="356"/>
      <c r="D11" s="447" t="s">
        <v>824</v>
      </c>
      <c r="E11" s="269">
        <v>8</v>
      </c>
      <c r="F11" s="269" t="s">
        <v>180</v>
      </c>
      <c r="G11" s="433"/>
      <c r="H11" s="269"/>
      <c r="I11" s="269"/>
      <c r="J11" s="270"/>
      <c r="K11" s="269"/>
      <c r="L11" s="269"/>
      <c r="M11" s="270"/>
      <c r="N11" s="269"/>
      <c r="O11" s="269"/>
      <c r="P11" s="269"/>
      <c r="Q11" s="269"/>
      <c r="R11" s="269"/>
      <c r="S11" s="269"/>
      <c r="T11" s="269"/>
      <c r="U11" s="269"/>
      <c r="V11" s="269">
        <f t="shared" ref="V11:V19" si="0">SUM(E11,H11,K11,N11,Q11,T11)</f>
        <v>8</v>
      </c>
    </row>
    <row r="12" spans="1:22" x14ac:dyDescent="0.2">
      <c r="A12" s="361"/>
      <c r="B12" s="613"/>
      <c r="C12" s="330"/>
      <c r="D12" s="448"/>
      <c r="E12" s="194"/>
      <c r="F12" s="194"/>
      <c r="G12" s="362"/>
      <c r="H12" s="194"/>
      <c r="I12" s="194"/>
      <c r="J12" s="362"/>
      <c r="K12" s="194"/>
      <c r="L12" s="194"/>
      <c r="M12" s="362"/>
      <c r="N12" s="194"/>
      <c r="O12" s="194"/>
      <c r="P12" s="194"/>
      <c r="Q12" s="194"/>
      <c r="R12" s="194"/>
      <c r="S12" s="194"/>
      <c r="T12" s="194"/>
      <c r="U12" s="194"/>
      <c r="V12" s="194">
        <f t="shared" si="0"/>
        <v>0</v>
      </c>
    </row>
    <row r="13" spans="1:22" x14ac:dyDescent="0.2">
      <c r="A13" s="194"/>
      <c r="C13" s="330"/>
      <c r="D13" s="448"/>
      <c r="E13" s="194"/>
      <c r="F13" s="194"/>
      <c r="G13" s="362"/>
      <c r="H13" s="194"/>
      <c r="I13" s="194"/>
      <c r="J13" s="362"/>
      <c r="K13" s="194"/>
      <c r="L13" s="194"/>
      <c r="M13" s="362"/>
      <c r="N13" s="194"/>
      <c r="O13" s="194"/>
      <c r="P13" s="194"/>
      <c r="Q13" s="194"/>
      <c r="R13" s="194"/>
      <c r="S13" s="194"/>
      <c r="T13" s="194"/>
      <c r="U13" s="194"/>
      <c r="V13" s="194">
        <f t="shared" si="0"/>
        <v>0</v>
      </c>
    </row>
    <row r="14" spans="1:22" x14ac:dyDescent="0.2">
      <c r="A14" s="194"/>
      <c r="B14" s="613"/>
      <c r="C14" s="330"/>
      <c r="D14" s="448"/>
      <c r="E14" s="194"/>
      <c r="F14" s="194"/>
      <c r="G14" s="362"/>
      <c r="H14" s="194"/>
      <c r="I14" s="194"/>
      <c r="J14" s="362"/>
      <c r="K14" s="194"/>
      <c r="L14" s="194"/>
      <c r="M14" s="362"/>
      <c r="N14" s="194"/>
      <c r="O14" s="194"/>
      <c r="P14" s="194"/>
      <c r="Q14" s="194"/>
      <c r="R14" s="194"/>
      <c r="S14" s="194"/>
      <c r="T14" s="194"/>
      <c r="U14" s="194"/>
      <c r="V14" s="194">
        <f t="shared" si="0"/>
        <v>0</v>
      </c>
    </row>
    <row r="15" spans="1:22" x14ac:dyDescent="0.2">
      <c r="A15" s="194"/>
      <c r="B15" s="613"/>
      <c r="C15" s="330"/>
      <c r="D15" s="448"/>
      <c r="E15" s="194"/>
      <c r="F15" s="194"/>
      <c r="G15" s="362"/>
      <c r="H15" s="194"/>
      <c r="I15" s="194"/>
      <c r="J15" s="362"/>
      <c r="K15" s="194"/>
      <c r="L15" s="194"/>
      <c r="M15" s="362"/>
      <c r="N15" s="194"/>
      <c r="O15" s="194"/>
      <c r="P15" s="194"/>
      <c r="Q15" s="194"/>
      <c r="R15" s="194"/>
      <c r="S15" s="194"/>
      <c r="T15" s="194"/>
      <c r="U15" s="194"/>
      <c r="V15" s="194">
        <f t="shared" si="0"/>
        <v>0</v>
      </c>
    </row>
    <row r="16" spans="1:22" x14ac:dyDescent="0.2">
      <c r="A16" s="194"/>
      <c r="B16" s="613"/>
      <c r="C16" s="330"/>
      <c r="D16" s="448"/>
      <c r="E16" s="194"/>
      <c r="F16" s="194"/>
      <c r="G16" s="362"/>
      <c r="H16" s="194"/>
      <c r="I16" s="194"/>
      <c r="J16" s="362"/>
      <c r="K16" s="194"/>
      <c r="L16" s="194"/>
      <c r="M16" s="362"/>
      <c r="N16" s="194"/>
      <c r="O16" s="194"/>
      <c r="P16" s="194"/>
      <c r="Q16" s="194"/>
      <c r="R16" s="194"/>
      <c r="S16" s="194"/>
      <c r="T16" s="194"/>
      <c r="U16" s="194"/>
      <c r="V16" s="361">
        <f t="shared" si="0"/>
        <v>0</v>
      </c>
    </row>
    <row r="17" spans="1:22" x14ac:dyDescent="0.2">
      <c r="A17" s="194"/>
      <c r="B17" s="613"/>
      <c r="C17" s="330"/>
      <c r="D17" s="448"/>
      <c r="E17" s="194"/>
      <c r="F17" s="330"/>
      <c r="G17" s="362"/>
      <c r="H17" s="194"/>
      <c r="I17" s="194"/>
      <c r="J17" s="362"/>
      <c r="K17" s="194"/>
      <c r="L17" s="194"/>
      <c r="M17" s="362"/>
      <c r="N17" s="194"/>
      <c r="O17" s="194"/>
      <c r="P17" s="194"/>
      <c r="Q17" s="194"/>
      <c r="R17" s="194"/>
      <c r="S17" s="194"/>
      <c r="T17" s="194"/>
      <c r="U17" s="194"/>
      <c r="V17" s="361">
        <f t="shared" si="0"/>
        <v>0</v>
      </c>
    </row>
    <row r="18" spans="1:22" x14ac:dyDescent="0.2">
      <c r="A18" s="194"/>
      <c r="B18" s="613"/>
      <c r="C18" s="330"/>
      <c r="D18" s="448"/>
      <c r="E18" s="194"/>
      <c r="F18" s="330"/>
      <c r="G18" s="362"/>
      <c r="H18" s="194"/>
      <c r="I18" s="194"/>
      <c r="J18" s="362"/>
      <c r="K18" s="194"/>
      <c r="L18" s="194"/>
      <c r="M18" s="362"/>
      <c r="N18" s="194"/>
      <c r="O18" s="194"/>
      <c r="P18" s="194"/>
      <c r="Q18" s="194"/>
      <c r="R18" s="194"/>
      <c r="S18" s="194"/>
      <c r="T18" s="194"/>
      <c r="U18" s="194"/>
      <c r="V18" s="361">
        <f t="shared" si="0"/>
        <v>0</v>
      </c>
    </row>
    <row r="19" spans="1:22" x14ac:dyDescent="0.2">
      <c r="A19" s="194"/>
      <c r="B19" s="613"/>
      <c r="C19" s="330"/>
      <c r="D19" s="448"/>
      <c r="E19" s="194"/>
      <c r="F19" s="330"/>
      <c r="G19" s="362"/>
      <c r="H19" s="194"/>
      <c r="I19" s="194"/>
      <c r="J19" s="362"/>
      <c r="K19" s="194"/>
      <c r="L19" s="194"/>
      <c r="M19" s="362"/>
      <c r="N19" s="194"/>
      <c r="O19" s="194"/>
      <c r="P19" s="194"/>
      <c r="Q19" s="194"/>
      <c r="R19" s="194"/>
      <c r="S19" s="194"/>
      <c r="T19" s="194"/>
      <c r="U19" s="194"/>
      <c r="V19" s="361">
        <f t="shared" si="0"/>
        <v>0</v>
      </c>
    </row>
    <row r="20" spans="1:22" ht="13.5" thickBot="1" x14ac:dyDescent="0.25">
      <c r="A20" s="249" t="s">
        <v>92</v>
      </c>
      <c r="B20" s="614"/>
      <c r="C20" s="268"/>
      <c r="D20" s="449"/>
      <c r="E20" s="268"/>
      <c r="F20" s="268"/>
      <c r="G20" s="271"/>
      <c r="H20" s="268"/>
      <c r="I20" s="268"/>
      <c r="J20" s="271"/>
      <c r="K20" s="268"/>
      <c r="L20" s="268"/>
      <c r="M20" s="271"/>
      <c r="N20" s="268"/>
      <c r="O20" s="268"/>
      <c r="P20" s="268"/>
      <c r="Q20" s="268"/>
      <c r="R20" s="268"/>
      <c r="S20" s="268"/>
      <c r="T20" s="268"/>
      <c r="U20" s="268"/>
      <c r="V20" s="268">
        <f>SUM(V11:V19)</f>
        <v>8</v>
      </c>
    </row>
    <row r="21" spans="1:22" ht="13.5" customHeight="1" thickTop="1" x14ac:dyDescent="0.2">
      <c r="A21" s="997" t="s">
        <v>112</v>
      </c>
      <c r="B21" s="1000" t="s">
        <v>34</v>
      </c>
      <c r="C21" s="1002" t="s">
        <v>165</v>
      </c>
      <c r="D21" s="1003" t="s">
        <v>127</v>
      </c>
      <c r="E21" s="982" t="s">
        <v>118</v>
      </c>
      <c r="F21" s="982" t="s">
        <v>138</v>
      </c>
      <c r="G21" s="1003" t="s">
        <v>127</v>
      </c>
      <c r="H21" s="982" t="s">
        <v>118</v>
      </c>
      <c r="I21" s="982" t="s">
        <v>138</v>
      </c>
      <c r="J21" s="1003" t="s">
        <v>127</v>
      </c>
      <c r="K21" s="982" t="s">
        <v>118</v>
      </c>
      <c r="L21" s="982" t="s">
        <v>138</v>
      </c>
      <c r="M21" s="1003" t="s">
        <v>127</v>
      </c>
      <c r="N21" s="982" t="s">
        <v>118</v>
      </c>
      <c r="O21" s="982" t="s">
        <v>138</v>
      </c>
      <c r="P21" s="982" t="s">
        <v>127</v>
      </c>
      <c r="Q21" s="982" t="s">
        <v>118</v>
      </c>
      <c r="R21" s="982" t="s">
        <v>138</v>
      </c>
      <c r="S21" s="982" t="s">
        <v>127</v>
      </c>
      <c r="T21" s="982" t="s">
        <v>118</v>
      </c>
      <c r="U21" s="982" t="s">
        <v>138</v>
      </c>
      <c r="V21" s="982" t="s">
        <v>110</v>
      </c>
    </row>
    <row r="22" spans="1:22" ht="20.25" customHeight="1" thickBot="1" x14ac:dyDescent="0.25">
      <c r="A22" s="986"/>
      <c r="B22" s="1001"/>
      <c r="C22" s="983"/>
      <c r="D22" s="1004"/>
      <c r="E22" s="983"/>
      <c r="F22" s="983"/>
      <c r="G22" s="1004"/>
      <c r="H22" s="983"/>
      <c r="I22" s="983"/>
      <c r="J22" s="1004"/>
      <c r="K22" s="983"/>
      <c r="L22" s="983"/>
      <c r="M22" s="1004"/>
      <c r="N22" s="983"/>
      <c r="O22" s="983"/>
      <c r="P22" s="983"/>
      <c r="Q22" s="983"/>
      <c r="R22" s="983"/>
      <c r="S22" s="983"/>
      <c r="T22" s="983"/>
      <c r="U22" s="983"/>
      <c r="V22" s="983"/>
    </row>
    <row r="23" spans="1:22" ht="13.5" thickTop="1" x14ac:dyDescent="0.2">
      <c r="A23" s="361" t="s">
        <v>363</v>
      </c>
      <c r="B23" s="613" t="s">
        <v>393</v>
      </c>
      <c r="C23" s="330"/>
      <c r="D23" s="448" t="s">
        <v>822</v>
      </c>
      <c r="E23" s="356">
        <v>166</v>
      </c>
      <c r="F23" s="269" t="s">
        <v>180</v>
      </c>
      <c r="G23" s="448" t="s">
        <v>823</v>
      </c>
      <c r="H23" s="269">
        <v>134</v>
      </c>
      <c r="I23" s="269" t="s">
        <v>180</v>
      </c>
      <c r="J23" s="433"/>
      <c r="K23" s="356"/>
      <c r="L23" s="356"/>
      <c r="M23" s="270"/>
      <c r="N23" s="269"/>
      <c r="O23" s="269"/>
      <c r="P23" s="660"/>
      <c r="Q23" s="269"/>
      <c r="R23" s="269"/>
      <c r="S23" s="269"/>
      <c r="T23" s="269"/>
      <c r="U23" s="269"/>
      <c r="V23" s="269">
        <f>+SUM(E23,H23,K23,N23,Q23,T23)</f>
        <v>300</v>
      </c>
    </row>
    <row r="24" spans="1:22" x14ac:dyDescent="0.2">
      <c r="A24" s="361"/>
      <c r="B24" s="302"/>
      <c r="C24" s="330"/>
      <c r="D24" s="448"/>
      <c r="E24" s="361"/>
      <c r="F24" s="361"/>
      <c r="G24" s="362"/>
      <c r="H24" s="194"/>
      <c r="I24" s="194"/>
      <c r="J24" s="362"/>
      <c r="K24" s="194"/>
      <c r="L24" s="194"/>
      <c r="M24" s="362"/>
      <c r="N24" s="194"/>
      <c r="O24" s="194"/>
      <c r="P24" s="194"/>
      <c r="Q24" s="194"/>
      <c r="R24" s="194"/>
      <c r="S24" s="194"/>
      <c r="T24" s="194"/>
      <c r="U24" s="194"/>
      <c r="V24" s="269">
        <f>+SUM(E24,H24,K24,N24:Q24,T24)</f>
        <v>0</v>
      </c>
    </row>
    <row r="25" spans="1:22" x14ac:dyDescent="0.2">
      <c r="A25" s="194"/>
      <c r="B25" s="613"/>
      <c r="C25" s="361"/>
      <c r="D25" s="448"/>
      <c r="E25" s="361"/>
      <c r="F25" s="361"/>
      <c r="G25" s="362"/>
      <c r="H25" s="194"/>
      <c r="I25" s="194"/>
      <c r="J25" s="362"/>
      <c r="K25" s="194"/>
      <c r="L25" s="194"/>
      <c r="M25" s="362"/>
      <c r="N25" s="194"/>
      <c r="O25" s="194"/>
      <c r="P25" s="194"/>
      <c r="Q25" s="194"/>
      <c r="R25" s="194"/>
      <c r="S25" s="194"/>
      <c r="T25" s="194"/>
      <c r="U25" s="194"/>
      <c r="V25" s="269">
        <f t="shared" ref="V25:V31" si="1">+SUM(E25,H25,K25,N25:Q25,T25)</f>
        <v>0</v>
      </c>
    </row>
    <row r="26" spans="1:22" x14ac:dyDescent="0.2">
      <c r="A26" s="194"/>
      <c r="B26" s="613"/>
      <c r="C26" s="330"/>
      <c r="D26" s="448"/>
      <c r="E26" s="194"/>
      <c r="F26" s="330"/>
      <c r="G26" s="362"/>
      <c r="H26" s="194"/>
      <c r="I26" s="194"/>
      <c r="J26" s="362"/>
      <c r="K26" s="194"/>
      <c r="L26" s="194"/>
      <c r="M26" s="362"/>
      <c r="N26" s="194"/>
      <c r="O26" s="194"/>
      <c r="P26" s="194"/>
      <c r="Q26" s="194"/>
      <c r="R26" s="194"/>
      <c r="S26" s="194"/>
      <c r="T26" s="194"/>
      <c r="U26" s="194"/>
      <c r="V26" s="269">
        <f t="shared" si="1"/>
        <v>0</v>
      </c>
    </row>
    <row r="27" spans="1:22" x14ac:dyDescent="0.2">
      <c r="A27" s="194"/>
      <c r="B27" s="613"/>
      <c r="C27" s="330"/>
      <c r="D27" s="448"/>
      <c r="E27" s="194"/>
      <c r="F27" s="194"/>
      <c r="G27" s="362"/>
      <c r="H27" s="194"/>
      <c r="I27" s="194"/>
      <c r="J27" s="362"/>
      <c r="K27" s="194"/>
      <c r="L27" s="194"/>
      <c r="M27" s="362"/>
      <c r="N27" s="194"/>
      <c r="O27" s="194"/>
      <c r="P27" s="194"/>
      <c r="Q27" s="194"/>
      <c r="R27" s="194"/>
      <c r="S27" s="194"/>
      <c r="T27" s="194"/>
      <c r="U27" s="194"/>
      <c r="V27" s="269">
        <f t="shared" si="1"/>
        <v>0</v>
      </c>
    </row>
    <row r="28" spans="1:22" x14ac:dyDescent="0.2">
      <c r="A28" s="194"/>
      <c r="B28" s="613"/>
      <c r="C28" s="330"/>
      <c r="D28" s="448"/>
      <c r="E28" s="194"/>
      <c r="F28" s="330"/>
      <c r="G28" s="362"/>
      <c r="H28" s="194"/>
      <c r="I28" s="194"/>
      <c r="J28" s="362"/>
      <c r="K28" s="194"/>
      <c r="L28" s="194"/>
      <c r="M28" s="362"/>
      <c r="N28" s="194"/>
      <c r="O28" s="194"/>
      <c r="P28" s="194"/>
      <c r="Q28" s="194"/>
      <c r="R28" s="194"/>
      <c r="S28" s="194"/>
      <c r="T28" s="194"/>
      <c r="U28" s="194"/>
      <c r="V28" s="269">
        <f t="shared" si="1"/>
        <v>0</v>
      </c>
    </row>
    <row r="29" spans="1:22" x14ac:dyDescent="0.2">
      <c r="A29" s="194"/>
      <c r="B29" s="613"/>
      <c r="C29" s="330"/>
      <c r="D29" s="448"/>
      <c r="E29" s="194"/>
      <c r="F29" s="330"/>
      <c r="G29" s="362"/>
      <c r="H29" s="194"/>
      <c r="I29" s="194"/>
      <c r="J29" s="362"/>
      <c r="K29" s="194"/>
      <c r="L29" s="194"/>
      <c r="M29" s="362"/>
      <c r="N29" s="194"/>
      <c r="O29" s="194"/>
      <c r="P29" s="194"/>
      <c r="Q29" s="194"/>
      <c r="R29" s="194"/>
      <c r="S29" s="194"/>
      <c r="T29" s="194"/>
      <c r="U29" s="194"/>
      <c r="V29" s="269">
        <f t="shared" si="1"/>
        <v>0</v>
      </c>
    </row>
    <row r="30" spans="1:22" x14ac:dyDescent="0.2">
      <c r="A30" s="194"/>
      <c r="B30" s="613"/>
      <c r="C30" s="330"/>
      <c r="D30" s="448"/>
      <c r="E30" s="194"/>
      <c r="F30" s="330"/>
      <c r="G30" s="362"/>
      <c r="H30" s="194"/>
      <c r="I30" s="194"/>
      <c r="J30" s="362"/>
      <c r="K30" s="194"/>
      <c r="L30" s="194"/>
      <c r="M30" s="362"/>
      <c r="N30" s="194"/>
      <c r="O30" s="194"/>
      <c r="P30" s="194"/>
      <c r="Q30" s="194"/>
      <c r="R30" s="194"/>
      <c r="S30" s="194"/>
      <c r="T30" s="194"/>
      <c r="U30" s="194"/>
      <c r="V30" s="269">
        <f t="shared" si="1"/>
        <v>0</v>
      </c>
    </row>
    <row r="31" spans="1:22" x14ac:dyDescent="0.2">
      <c r="A31" s="194"/>
      <c r="B31" s="613"/>
      <c r="C31" s="330"/>
      <c r="D31" s="448"/>
      <c r="E31" s="194"/>
      <c r="F31" s="194"/>
      <c r="G31" s="362"/>
      <c r="H31" s="194"/>
      <c r="I31" s="194"/>
      <c r="J31" s="362"/>
      <c r="K31" s="194"/>
      <c r="L31" s="194"/>
      <c r="M31" s="362"/>
      <c r="N31" s="194"/>
      <c r="O31" s="194"/>
      <c r="P31" s="194"/>
      <c r="Q31" s="194"/>
      <c r="R31" s="194"/>
      <c r="S31" s="194"/>
      <c r="T31" s="194"/>
      <c r="U31" s="194"/>
      <c r="V31" s="269">
        <f t="shared" si="1"/>
        <v>0</v>
      </c>
    </row>
    <row r="32" spans="1:22" ht="13.5" thickBot="1" x14ac:dyDescent="0.25">
      <c r="A32" s="249" t="s">
        <v>92</v>
      </c>
      <c r="B32" s="614"/>
      <c r="C32" s="250"/>
      <c r="D32" s="450"/>
      <c r="E32" s="250"/>
      <c r="F32" s="250"/>
      <c r="G32" s="272"/>
      <c r="H32" s="250"/>
      <c r="I32" s="250"/>
      <c r="J32" s="272"/>
      <c r="K32" s="250"/>
      <c r="L32" s="250"/>
      <c r="M32" s="272"/>
      <c r="N32" s="250"/>
      <c r="O32" s="250"/>
      <c r="P32" s="250"/>
      <c r="Q32" s="250"/>
      <c r="R32" s="250"/>
      <c r="S32" s="250"/>
      <c r="T32" s="250"/>
      <c r="U32" s="250"/>
      <c r="V32" s="250">
        <f>SUM(V23:V31)</f>
        <v>300</v>
      </c>
    </row>
    <row r="33" spans="1:22" ht="13.5" customHeight="1" thickTop="1" x14ac:dyDescent="0.2">
      <c r="A33" s="985" t="s">
        <v>113</v>
      </c>
      <c r="B33" s="1000" t="s">
        <v>34</v>
      </c>
      <c r="C33" s="1002" t="s">
        <v>165</v>
      </c>
      <c r="D33" s="1005" t="s">
        <v>127</v>
      </c>
      <c r="E33" s="982" t="s">
        <v>118</v>
      </c>
      <c r="F33" s="982" t="s">
        <v>138</v>
      </c>
      <c r="G33" s="1003" t="s">
        <v>127</v>
      </c>
      <c r="H33" s="982" t="s">
        <v>118</v>
      </c>
      <c r="I33" s="982" t="s">
        <v>138</v>
      </c>
      <c r="J33" s="1003" t="s">
        <v>127</v>
      </c>
      <c r="K33" s="982" t="s">
        <v>118</v>
      </c>
      <c r="L33" s="982" t="s">
        <v>138</v>
      </c>
      <c r="M33" s="1003" t="s">
        <v>127</v>
      </c>
      <c r="N33" s="982" t="s">
        <v>118</v>
      </c>
      <c r="O33" s="982" t="s">
        <v>138</v>
      </c>
      <c r="P33" s="982" t="s">
        <v>127</v>
      </c>
      <c r="Q33" s="982" t="s">
        <v>118</v>
      </c>
      <c r="R33" s="982" t="s">
        <v>138</v>
      </c>
      <c r="S33" s="982" t="s">
        <v>127</v>
      </c>
      <c r="T33" s="982" t="s">
        <v>118</v>
      </c>
      <c r="U33" s="982" t="s">
        <v>138</v>
      </c>
      <c r="V33" s="982" t="s">
        <v>110</v>
      </c>
    </row>
    <row r="34" spans="1:22" ht="20.25" customHeight="1" thickBot="1" x14ac:dyDescent="0.25">
      <c r="A34" s="986"/>
      <c r="B34" s="1001"/>
      <c r="C34" s="983"/>
      <c r="D34" s="1006"/>
      <c r="E34" s="983"/>
      <c r="F34" s="983"/>
      <c r="G34" s="1004"/>
      <c r="H34" s="983"/>
      <c r="I34" s="983"/>
      <c r="J34" s="1004"/>
      <c r="K34" s="983"/>
      <c r="L34" s="983"/>
      <c r="M34" s="1004"/>
      <c r="N34" s="983"/>
      <c r="O34" s="983"/>
      <c r="P34" s="983"/>
      <c r="Q34" s="983"/>
      <c r="R34" s="983"/>
      <c r="S34" s="983"/>
      <c r="T34" s="983"/>
      <c r="U34" s="983"/>
      <c r="V34" s="983"/>
    </row>
    <row r="35" spans="1:22" ht="13.5" thickTop="1" x14ac:dyDescent="0.2">
      <c r="A35" s="194" t="s">
        <v>365</v>
      </c>
      <c r="B35" s="615" t="s">
        <v>412</v>
      </c>
      <c r="C35" s="194">
        <v>99</v>
      </c>
      <c r="D35" s="448">
        <v>44644</v>
      </c>
      <c r="E35" s="194">
        <v>60</v>
      </c>
      <c r="F35" s="194" t="s">
        <v>180</v>
      </c>
      <c r="G35" s="362">
        <v>44654</v>
      </c>
      <c r="H35" s="194">
        <v>20</v>
      </c>
      <c r="I35" s="194" t="s">
        <v>180</v>
      </c>
      <c r="J35" s="362"/>
      <c r="K35" s="194">
        <v>20</v>
      </c>
      <c r="L35" s="194" t="s">
        <v>180</v>
      </c>
      <c r="M35" s="362"/>
      <c r="N35" s="194"/>
      <c r="O35" s="194"/>
      <c r="P35" s="194"/>
      <c r="Q35" s="194"/>
      <c r="R35" s="194"/>
      <c r="S35" s="194"/>
      <c r="T35" s="194"/>
      <c r="U35" s="194"/>
      <c r="V35" s="194">
        <f t="shared" ref="V35:V40" si="2">SUM(E35,H35,K35,N35,Q35,T35)</f>
        <v>100</v>
      </c>
    </row>
    <row r="36" spans="1:22" x14ac:dyDescent="0.2">
      <c r="A36" s="194" t="s">
        <v>373</v>
      </c>
      <c r="B36" s="613" t="s">
        <v>770</v>
      </c>
      <c r="C36" s="194">
        <v>2554</v>
      </c>
      <c r="D36" s="448">
        <v>44853</v>
      </c>
      <c r="E36" s="194">
        <v>380</v>
      </c>
      <c r="F36" s="194" t="s">
        <v>180</v>
      </c>
      <c r="G36" s="362">
        <v>44854</v>
      </c>
      <c r="H36" s="194">
        <v>1000</v>
      </c>
      <c r="I36" s="194" t="s">
        <v>180</v>
      </c>
      <c r="J36" s="362"/>
      <c r="K36" s="194">
        <v>174</v>
      </c>
      <c r="L36" s="194" t="s">
        <v>180</v>
      </c>
      <c r="M36" s="362"/>
      <c r="N36" s="194"/>
      <c r="O36" s="194"/>
      <c r="P36" s="194"/>
      <c r="Q36" s="194"/>
      <c r="R36" s="194"/>
      <c r="S36" s="194"/>
      <c r="T36" s="194"/>
      <c r="U36" s="194"/>
      <c r="V36" s="194">
        <f t="shared" si="2"/>
        <v>1554</v>
      </c>
    </row>
    <row r="37" spans="1:22" x14ac:dyDescent="0.2">
      <c r="A37" s="194"/>
      <c r="B37" s="613"/>
      <c r="C37" s="194"/>
      <c r="D37" s="448"/>
      <c r="E37" s="194"/>
      <c r="F37" s="194"/>
      <c r="G37" s="362"/>
      <c r="H37" s="194"/>
      <c r="I37" s="194"/>
      <c r="J37" s="362"/>
      <c r="K37" s="194"/>
      <c r="L37" s="194"/>
      <c r="M37" s="362"/>
      <c r="N37" s="194"/>
      <c r="O37" s="194"/>
      <c r="P37" s="194"/>
      <c r="Q37" s="194"/>
      <c r="R37" s="194"/>
      <c r="S37" s="194"/>
      <c r="T37" s="194"/>
      <c r="U37" s="194"/>
      <c r="V37" s="194">
        <f t="shared" si="2"/>
        <v>0</v>
      </c>
    </row>
    <row r="38" spans="1:22" x14ac:dyDescent="0.2">
      <c r="A38" s="194"/>
      <c r="B38" s="613"/>
      <c r="C38" s="194"/>
      <c r="D38" s="448"/>
      <c r="E38" s="194"/>
      <c r="F38" s="194"/>
      <c r="G38" s="362"/>
      <c r="H38" s="194"/>
      <c r="I38" s="194"/>
      <c r="J38" s="362"/>
      <c r="K38" s="194"/>
      <c r="L38" s="194"/>
      <c r="M38" s="362"/>
      <c r="N38" s="194"/>
      <c r="O38" s="194"/>
      <c r="P38" s="194"/>
      <c r="Q38" s="194"/>
      <c r="R38" s="194"/>
      <c r="S38" s="194"/>
      <c r="T38" s="194"/>
      <c r="U38" s="194"/>
      <c r="V38" s="194">
        <f t="shared" si="2"/>
        <v>0</v>
      </c>
    </row>
    <row r="39" spans="1:22" x14ac:dyDescent="0.2">
      <c r="A39" s="194"/>
      <c r="B39" s="613"/>
      <c r="C39" s="194"/>
      <c r="D39" s="448"/>
      <c r="E39" s="194"/>
      <c r="F39" s="194"/>
      <c r="G39" s="362"/>
      <c r="H39" s="194"/>
      <c r="I39" s="194"/>
      <c r="J39" s="362"/>
      <c r="K39" s="194"/>
      <c r="L39" s="194"/>
      <c r="M39" s="362"/>
      <c r="N39" s="194"/>
      <c r="O39" s="194"/>
      <c r="P39" s="194"/>
      <c r="Q39" s="194"/>
      <c r="R39" s="194"/>
      <c r="S39" s="194"/>
      <c r="T39" s="194"/>
      <c r="U39" s="194"/>
      <c r="V39" s="194">
        <f t="shared" si="2"/>
        <v>0</v>
      </c>
    </row>
    <row r="40" spans="1:22" x14ac:dyDescent="0.2">
      <c r="A40" s="194"/>
      <c r="B40" s="613"/>
      <c r="C40" s="194"/>
      <c r="D40" s="448"/>
      <c r="E40" s="194"/>
      <c r="F40" s="194"/>
      <c r="G40" s="362"/>
      <c r="H40" s="194"/>
      <c r="I40" s="194"/>
      <c r="J40" s="362"/>
      <c r="K40" s="194"/>
      <c r="L40" s="194"/>
      <c r="M40" s="362"/>
      <c r="N40" s="194"/>
      <c r="O40" s="194"/>
      <c r="P40" s="194"/>
      <c r="Q40" s="194"/>
      <c r="R40" s="194"/>
      <c r="S40" s="194"/>
      <c r="T40" s="194"/>
      <c r="U40" s="194"/>
      <c r="V40" s="194">
        <f t="shared" si="2"/>
        <v>0</v>
      </c>
    </row>
    <row r="41" spans="1:22" ht="13.5" thickBot="1" x14ac:dyDescent="0.25">
      <c r="A41" s="249" t="s">
        <v>92</v>
      </c>
      <c r="B41" s="614"/>
      <c r="C41" s="250"/>
      <c r="D41" s="450"/>
      <c r="E41" s="250"/>
      <c r="F41" s="250"/>
      <c r="G41" s="272"/>
      <c r="H41" s="250"/>
      <c r="I41" s="250"/>
      <c r="J41" s="272"/>
      <c r="K41" s="250"/>
      <c r="L41" s="250"/>
      <c r="M41" s="272"/>
      <c r="N41" s="250"/>
      <c r="O41" s="250"/>
      <c r="P41" s="250"/>
      <c r="Q41" s="250"/>
      <c r="R41" s="250"/>
      <c r="S41" s="250"/>
      <c r="T41" s="250"/>
      <c r="U41" s="250"/>
      <c r="V41" s="250">
        <f>SUM(V35:V40)</f>
        <v>1654</v>
      </c>
    </row>
    <row r="42" spans="1:22" ht="13.5" customHeight="1" thickTop="1" x14ac:dyDescent="0.2">
      <c r="A42" s="985" t="s">
        <v>114</v>
      </c>
      <c r="B42" s="1000" t="s">
        <v>34</v>
      </c>
      <c r="C42" s="1002" t="s">
        <v>165</v>
      </c>
      <c r="D42" s="1005" t="s">
        <v>127</v>
      </c>
      <c r="E42" s="982" t="s">
        <v>118</v>
      </c>
      <c r="F42" s="982" t="s">
        <v>138</v>
      </c>
      <c r="G42" s="1003" t="s">
        <v>127</v>
      </c>
      <c r="H42" s="982" t="s">
        <v>118</v>
      </c>
      <c r="I42" s="982" t="s">
        <v>138</v>
      </c>
      <c r="J42" s="1003" t="s">
        <v>127</v>
      </c>
      <c r="K42" s="982" t="s">
        <v>118</v>
      </c>
      <c r="L42" s="982" t="s">
        <v>138</v>
      </c>
      <c r="M42" s="1003" t="s">
        <v>127</v>
      </c>
      <c r="N42" s="982" t="s">
        <v>118</v>
      </c>
      <c r="O42" s="982" t="s">
        <v>138</v>
      </c>
      <c r="P42" s="982" t="s">
        <v>127</v>
      </c>
      <c r="Q42" s="982" t="s">
        <v>118</v>
      </c>
      <c r="R42" s="982" t="s">
        <v>138</v>
      </c>
      <c r="S42" s="982" t="s">
        <v>127</v>
      </c>
      <c r="T42" s="982" t="s">
        <v>118</v>
      </c>
      <c r="U42" s="982" t="s">
        <v>138</v>
      </c>
      <c r="V42" s="982" t="s">
        <v>110</v>
      </c>
    </row>
    <row r="43" spans="1:22" ht="20.25" customHeight="1" thickBot="1" x14ac:dyDescent="0.25">
      <c r="A43" s="986"/>
      <c r="B43" s="1001"/>
      <c r="C43" s="983"/>
      <c r="D43" s="1006"/>
      <c r="E43" s="983"/>
      <c r="F43" s="983"/>
      <c r="G43" s="1004"/>
      <c r="H43" s="983"/>
      <c r="I43" s="983"/>
      <c r="J43" s="1004"/>
      <c r="K43" s="983"/>
      <c r="L43" s="983"/>
      <c r="M43" s="1004"/>
      <c r="N43" s="983"/>
      <c r="O43" s="983"/>
      <c r="P43" s="983"/>
      <c r="Q43" s="983"/>
      <c r="R43" s="983"/>
      <c r="S43" s="983"/>
      <c r="T43" s="983"/>
      <c r="U43" s="983"/>
      <c r="V43" s="983"/>
    </row>
    <row r="44" spans="1:22" ht="15" customHeight="1" thickTop="1" x14ac:dyDescent="0.2">
      <c r="A44" s="650" t="s">
        <v>361</v>
      </c>
      <c r="B44" s="613" t="s">
        <v>394</v>
      </c>
      <c r="C44" s="434"/>
      <c r="D44" s="451" t="s">
        <v>809</v>
      </c>
      <c r="E44" s="194">
        <v>41</v>
      </c>
      <c r="F44" s="194" t="s">
        <v>180</v>
      </c>
      <c r="G44" s="362" t="s">
        <v>821</v>
      </c>
      <c r="H44" s="194">
        <v>15</v>
      </c>
      <c r="I44" s="194" t="s">
        <v>180</v>
      </c>
      <c r="J44" s="362">
        <v>44643</v>
      </c>
      <c r="K44" s="194">
        <v>7</v>
      </c>
      <c r="L44" s="194" t="s">
        <v>180</v>
      </c>
      <c r="M44" s="362"/>
      <c r="N44" s="361"/>
      <c r="O44" s="361"/>
      <c r="P44" s="194"/>
      <c r="Q44" s="194"/>
      <c r="R44" s="194"/>
      <c r="S44" s="194"/>
      <c r="T44" s="194"/>
      <c r="U44" s="194"/>
      <c r="V44" s="194">
        <f t="shared" ref="V44:V50" si="3">+SUM(E44,H44,K44,N44,Q44,T44)</f>
        <v>63</v>
      </c>
    </row>
    <row r="45" spans="1:22" s="364" customFormat="1" ht="28.5" customHeight="1" x14ac:dyDescent="0.2">
      <c r="A45" s="361" t="s">
        <v>370</v>
      </c>
      <c r="B45" s="613" t="s">
        <v>820</v>
      </c>
      <c r="C45" s="434"/>
      <c r="D45" s="448">
        <v>44697</v>
      </c>
      <c r="E45" s="361">
        <v>16</v>
      </c>
      <c r="F45" s="361" t="s">
        <v>180</v>
      </c>
      <c r="G45" s="362"/>
      <c r="H45" s="361"/>
      <c r="I45" s="361"/>
      <c r="J45" s="362"/>
      <c r="K45" s="361"/>
      <c r="L45" s="361"/>
      <c r="M45" s="362"/>
      <c r="N45" s="361"/>
      <c r="O45" s="361"/>
      <c r="P45" s="361"/>
      <c r="Q45" s="361"/>
      <c r="R45" s="361"/>
      <c r="S45" s="361"/>
      <c r="T45" s="361"/>
      <c r="U45" s="361"/>
      <c r="V45" s="361">
        <f t="shared" si="3"/>
        <v>16</v>
      </c>
    </row>
    <row r="46" spans="1:22" x14ac:dyDescent="0.2">
      <c r="A46" s="361"/>
      <c r="B46" s="613"/>
      <c r="C46" s="434"/>
      <c r="D46" s="448"/>
      <c r="E46" s="194"/>
      <c r="F46" s="194"/>
      <c r="G46" s="362"/>
      <c r="H46" s="194"/>
      <c r="I46" s="194"/>
      <c r="J46" s="362"/>
      <c r="K46" s="194"/>
      <c r="L46" s="194"/>
      <c r="M46" s="362"/>
      <c r="N46" s="194"/>
      <c r="O46" s="194"/>
      <c r="P46" s="194"/>
      <c r="Q46" s="194"/>
      <c r="R46" s="194"/>
      <c r="S46" s="194"/>
      <c r="T46" s="194"/>
      <c r="U46" s="194"/>
      <c r="V46" s="361">
        <f>+SUM(E46,H46,K46,N46,Q46,T46)</f>
        <v>0</v>
      </c>
    </row>
    <row r="47" spans="1:22" x14ac:dyDescent="0.2">
      <c r="A47" s="650"/>
      <c r="B47" s="613"/>
      <c r="C47" s="330"/>
      <c r="D47" s="448"/>
      <c r="E47" s="194"/>
      <c r="F47" s="194"/>
      <c r="G47" s="362"/>
      <c r="H47" s="194"/>
      <c r="I47" s="194"/>
      <c r="J47" s="362"/>
      <c r="K47" s="194"/>
      <c r="L47" s="194"/>
      <c r="M47" s="362"/>
      <c r="N47" s="194"/>
      <c r="O47" s="194"/>
      <c r="P47" s="194"/>
      <c r="Q47" s="194"/>
      <c r="R47" s="194"/>
      <c r="S47" s="194"/>
      <c r="T47" s="194"/>
      <c r="U47" s="194"/>
      <c r="V47" s="361">
        <f t="shared" si="3"/>
        <v>0</v>
      </c>
    </row>
    <row r="48" spans="1:22" x14ac:dyDescent="0.2">
      <c r="A48" s="194"/>
      <c r="B48" s="613"/>
      <c r="C48" s="194"/>
      <c r="D48" s="448"/>
      <c r="E48" s="194"/>
      <c r="F48" s="194"/>
      <c r="G48" s="362"/>
      <c r="H48" s="194"/>
      <c r="I48" s="194"/>
      <c r="J48" s="362"/>
      <c r="K48" s="194"/>
      <c r="L48" s="194"/>
      <c r="M48" s="362"/>
      <c r="N48" s="194"/>
      <c r="O48" s="194"/>
      <c r="P48" s="194"/>
      <c r="Q48" s="194"/>
      <c r="R48" s="194"/>
      <c r="S48" s="194"/>
      <c r="T48" s="194"/>
      <c r="U48" s="194"/>
      <c r="V48" s="361">
        <f t="shared" si="3"/>
        <v>0</v>
      </c>
    </row>
    <row r="49" spans="1:22" x14ac:dyDescent="0.2">
      <c r="A49" s="194"/>
      <c r="B49" s="613"/>
      <c r="C49" s="194"/>
      <c r="D49" s="448"/>
      <c r="E49" s="194"/>
      <c r="F49" s="194"/>
      <c r="G49" s="362"/>
      <c r="H49" s="194"/>
      <c r="I49" s="194"/>
      <c r="J49" s="362"/>
      <c r="K49" s="194"/>
      <c r="L49" s="194"/>
      <c r="M49" s="362"/>
      <c r="N49" s="194"/>
      <c r="O49" s="194"/>
      <c r="P49" s="194"/>
      <c r="Q49" s="194"/>
      <c r="R49" s="194"/>
      <c r="S49" s="194"/>
      <c r="T49" s="194"/>
      <c r="U49" s="194"/>
      <c r="V49" s="361">
        <f t="shared" si="3"/>
        <v>0</v>
      </c>
    </row>
    <row r="50" spans="1:22" x14ac:dyDescent="0.2">
      <c r="A50" s="194"/>
      <c r="B50" s="613"/>
      <c r="C50" s="194"/>
      <c r="D50" s="448"/>
      <c r="E50" s="194"/>
      <c r="F50" s="194"/>
      <c r="G50" s="362"/>
      <c r="H50" s="194"/>
      <c r="I50" s="194"/>
      <c r="J50" s="362"/>
      <c r="K50" s="194"/>
      <c r="L50" s="194"/>
      <c r="M50" s="362"/>
      <c r="N50" s="194"/>
      <c r="O50" s="194"/>
      <c r="P50" s="194"/>
      <c r="Q50" s="194"/>
      <c r="R50" s="194"/>
      <c r="S50" s="194"/>
      <c r="T50" s="194"/>
      <c r="U50" s="194"/>
      <c r="V50" s="361">
        <f t="shared" si="3"/>
        <v>0</v>
      </c>
    </row>
    <row r="51" spans="1:22" ht="13.5" thickBot="1" x14ac:dyDescent="0.25">
      <c r="A51" s="249" t="s">
        <v>92</v>
      </c>
      <c r="B51" s="614"/>
      <c r="C51" s="250"/>
      <c r="D51" s="450"/>
      <c r="E51" s="250"/>
      <c r="F51" s="250"/>
      <c r="G51" s="272"/>
      <c r="H51" s="250"/>
      <c r="I51" s="250"/>
      <c r="J51" s="272"/>
      <c r="K51" s="250"/>
      <c r="L51" s="250"/>
      <c r="M51" s="272"/>
      <c r="N51" s="250"/>
      <c r="O51" s="250"/>
      <c r="P51" s="250"/>
      <c r="Q51" s="250"/>
      <c r="R51" s="250"/>
      <c r="S51" s="250"/>
      <c r="T51" s="250"/>
      <c r="U51" s="250"/>
      <c r="V51" s="250">
        <f>SUM(V44:V50)</f>
        <v>79</v>
      </c>
    </row>
    <row r="52" spans="1:22" ht="13.5" customHeight="1" thickTop="1" x14ac:dyDescent="0.2">
      <c r="A52" s="985" t="s">
        <v>115</v>
      </c>
      <c r="B52" s="1000" t="s">
        <v>34</v>
      </c>
      <c r="C52" s="1002" t="s">
        <v>165</v>
      </c>
      <c r="D52" s="1005" t="s">
        <v>127</v>
      </c>
      <c r="E52" s="982" t="s">
        <v>118</v>
      </c>
      <c r="F52" s="982" t="s">
        <v>138</v>
      </c>
      <c r="G52" s="1003" t="s">
        <v>127</v>
      </c>
      <c r="H52" s="982" t="s">
        <v>118</v>
      </c>
      <c r="I52" s="982" t="s">
        <v>138</v>
      </c>
      <c r="J52" s="1003" t="s">
        <v>127</v>
      </c>
      <c r="K52" s="982" t="s">
        <v>118</v>
      </c>
      <c r="L52" s="982" t="s">
        <v>138</v>
      </c>
      <c r="M52" s="1003" t="s">
        <v>127</v>
      </c>
      <c r="N52" s="982" t="s">
        <v>118</v>
      </c>
      <c r="O52" s="982" t="s">
        <v>138</v>
      </c>
      <c r="P52" s="982" t="s">
        <v>127</v>
      </c>
      <c r="Q52" s="982" t="s">
        <v>118</v>
      </c>
      <c r="R52" s="982" t="s">
        <v>138</v>
      </c>
      <c r="S52" s="982" t="s">
        <v>127</v>
      </c>
      <c r="T52" s="982" t="s">
        <v>118</v>
      </c>
      <c r="U52" s="982" t="s">
        <v>138</v>
      </c>
      <c r="V52" s="982" t="s">
        <v>110</v>
      </c>
    </row>
    <row r="53" spans="1:22" ht="20.25" customHeight="1" thickBot="1" x14ac:dyDescent="0.25">
      <c r="A53" s="986"/>
      <c r="B53" s="1001"/>
      <c r="C53" s="983"/>
      <c r="D53" s="1007"/>
      <c r="E53" s="984"/>
      <c r="F53" s="984"/>
      <c r="G53" s="1008"/>
      <c r="H53" s="984"/>
      <c r="I53" s="984"/>
      <c r="J53" s="1008"/>
      <c r="K53" s="984"/>
      <c r="L53" s="984"/>
      <c r="M53" s="1008"/>
      <c r="N53" s="984"/>
      <c r="O53" s="984"/>
      <c r="P53" s="984"/>
      <c r="Q53" s="984"/>
      <c r="R53" s="984"/>
      <c r="S53" s="984"/>
      <c r="T53" s="984"/>
      <c r="U53" s="984"/>
      <c r="V53" s="984"/>
    </row>
    <row r="54" spans="1:22" ht="13.5" thickTop="1" x14ac:dyDescent="0.2">
      <c r="B54" s="616"/>
      <c r="C54" s="361"/>
      <c r="D54" s="448"/>
      <c r="E54" s="361"/>
      <c r="F54" s="361"/>
      <c r="G54" s="362"/>
      <c r="H54" s="361"/>
      <c r="I54" s="361"/>
      <c r="J54" s="362"/>
      <c r="K54" s="361"/>
      <c r="L54" s="361"/>
      <c r="M54" s="362"/>
      <c r="N54" s="361"/>
      <c r="O54" s="361"/>
      <c r="P54" s="361"/>
      <c r="Q54" s="361"/>
      <c r="R54" s="361"/>
      <c r="S54" s="361"/>
      <c r="T54" s="361"/>
      <c r="U54" s="361"/>
      <c r="V54" s="361">
        <f t="shared" ref="V54:V60" si="4">SUM(E54,H54,K54,N54,Q54,T54)</f>
        <v>0</v>
      </c>
    </row>
    <row r="55" spans="1:22" x14ac:dyDescent="0.2">
      <c r="A55" s="194"/>
      <c r="B55" s="613"/>
      <c r="C55" s="194"/>
      <c r="D55" s="448"/>
      <c r="E55" s="194"/>
      <c r="F55" s="194"/>
      <c r="G55" s="362"/>
      <c r="H55" s="194"/>
      <c r="I55" s="194"/>
      <c r="J55" s="362"/>
      <c r="K55" s="194"/>
      <c r="L55" s="194"/>
      <c r="M55" s="362"/>
      <c r="N55" s="194"/>
      <c r="O55" s="194"/>
      <c r="P55" s="194"/>
      <c r="Q55" s="194"/>
      <c r="R55" s="194"/>
      <c r="S55" s="194"/>
      <c r="T55" s="194"/>
      <c r="U55" s="194"/>
      <c r="V55" s="194">
        <f t="shared" si="4"/>
        <v>0</v>
      </c>
    </row>
    <row r="56" spans="1:22" x14ac:dyDescent="0.2">
      <c r="A56" s="194"/>
      <c r="B56" s="613"/>
      <c r="C56" s="194"/>
      <c r="D56" s="448"/>
      <c r="E56" s="194"/>
      <c r="F56" s="194"/>
      <c r="G56" s="362"/>
      <c r="H56" s="194"/>
      <c r="I56" s="361"/>
      <c r="J56" s="362"/>
      <c r="K56" s="194"/>
      <c r="L56" s="194"/>
      <c r="M56" s="362"/>
      <c r="N56" s="194"/>
      <c r="O56" s="194"/>
      <c r="P56" s="194"/>
      <c r="Q56" s="194"/>
      <c r="R56" s="194"/>
      <c r="S56" s="194"/>
      <c r="T56" s="194"/>
      <c r="U56" s="194"/>
      <c r="V56" s="194">
        <f t="shared" si="4"/>
        <v>0</v>
      </c>
    </row>
    <row r="57" spans="1:22" x14ac:dyDescent="0.2">
      <c r="A57" s="194"/>
      <c r="B57" s="613"/>
      <c r="C57" s="194"/>
      <c r="D57" s="448"/>
      <c r="E57" s="194"/>
      <c r="F57" s="194"/>
      <c r="G57" s="362"/>
      <c r="H57" s="194"/>
      <c r="I57" s="194"/>
      <c r="J57" s="362"/>
      <c r="K57" s="194"/>
      <c r="L57" s="194"/>
      <c r="M57" s="362"/>
      <c r="N57" s="194"/>
      <c r="O57" s="194"/>
      <c r="P57" s="194"/>
      <c r="Q57" s="194"/>
      <c r="R57" s="194"/>
      <c r="S57" s="194"/>
      <c r="T57" s="194"/>
      <c r="U57" s="194"/>
      <c r="V57" s="194">
        <f t="shared" si="4"/>
        <v>0</v>
      </c>
    </row>
    <row r="58" spans="1:22" x14ac:dyDescent="0.2">
      <c r="A58" s="194"/>
      <c r="B58" s="613"/>
      <c r="C58" s="194"/>
      <c r="D58" s="448"/>
      <c r="E58" s="194"/>
      <c r="F58" s="194"/>
      <c r="G58" s="362"/>
      <c r="H58" s="194"/>
      <c r="I58" s="194"/>
      <c r="J58" s="362"/>
      <c r="K58" s="194"/>
      <c r="L58" s="194"/>
      <c r="M58" s="362"/>
      <c r="N58" s="194"/>
      <c r="O58" s="194"/>
      <c r="P58" s="194"/>
      <c r="Q58" s="194"/>
      <c r="R58" s="194"/>
      <c r="S58" s="194"/>
      <c r="T58" s="194"/>
      <c r="U58" s="194"/>
      <c r="V58" s="194">
        <f t="shared" si="4"/>
        <v>0</v>
      </c>
    </row>
    <row r="59" spans="1:22" x14ac:dyDescent="0.2">
      <c r="A59" s="194"/>
      <c r="B59" s="613"/>
      <c r="C59" s="194"/>
      <c r="D59" s="448"/>
      <c r="E59" s="194"/>
      <c r="F59" s="194"/>
      <c r="G59" s="362"/>
      <c r="H59" s="194"/>
      <c r="I59" s="194"/>
      <c r="J59" s="362"/>
      <c r="K59" s="194"/>
      <c r="L59" s="194"/>
      <c r="M59" s="362"/>
      <c r="N59" s="194"/>
      <c r="O59" s="194"/>
      <c r="P59" s="194"/>
      <c r="Q59" s="194"/>
      <c r="R59" s="194"/>
      <c r="S59" s="194"/>
      <c r="T59" s="194"/>
      <c r="U59" s="194"/>
      <c r="V59" s="194">
        <f t="shared" si="4"/>
        <v>0</v>
      </c>
    </row>
    <row r="60" spans="1:22" x14ac:dyDescent="0.2">
      <c r="A60" s="194"/>
      <c r="B60" s="613"/>
      <c r="C60" s="194"/>
      <c r="D60" s="448"/>
      <c r="E60" s="194"/>
      <c r="F60" s="194"/>
      <c r="G60" s="362"/>
      <c r="H60" s="194"/>
      <c r="I60" s="194"/>
      <c r="J60" s="362"/>
      <c r="K60" s="194"/>
      <c r="L60" s="194"/>
      <c r="M60" s="362"/>
      <c r="N60" s="194"/>
      <c r="O60" s="194"/>
      <c r="P60" s="194"/>
      <c r="Q60" s="194"/>
      <c r="R60" s="194"/>
      <c r="S60" s="194"/>
      <c r="T60" s="194"/>
      <c r="U60" s="194"/>
      <c r="V60" s="194">
        <f t="shared" si="4"/>
        <v>0</v>
      </c>
    </row>
    <row r="61" spans="1:22" ht="14.25" customHeight="1" thickBot="1" x14ac:dyDescent="0.25">
      <c r="A61" s="249" t="s">
        <v>92</v>
      </c>
      <c r="B61" s="614"/>
      <c r="C61" s="250"/>
      <c r="D61" s="450"/>
      <c r="E61" s="250"/>
      <c r="F61" s="250"/>
      <c r="G61" s="272"/>
      <c r="H61" s="250"/>
      <c r="I61" s="250"/>
      <c r="J61" s="272"/>
      <c r="K61" s="250"/>
      <c r="L61" s="250"/>
      <c r="M61" s="272"/>
      <c r="N61" s="250"/>
      <c r="O61" s="250"/>
      <c r="P61" s="250"/>
      <c r="Q61" s="250"/>
      <c r="R61" s="250"/>
      <c r="S61" s="250"/>
      <c r="T61" s="250"/>
      <c r="U61" s="250"/>
      <c r="V61" s="250">
        <f>SUM(V54:V60)</f>
        <v>0</v>
      </c>
    </row>
    <row r="62" spans="1:22" ht="13.5" customHeight="1" thickTop="1" x14ac:dyDescent="0.2">
      <c r="A62" s="985" t="s">
        <v>116</v>
      </c>
      <c r="B62" s="1000" t="s">
        <v>34</v>
      </c>
      <c r="C62" s="1002" t="s">
        <v>165</v>
      </c>
      <c r="D62" s="1005" t="s">
        <v>127</v>
      </c>
      <c r="E62" s="982" t="s">
        <v>118</v>
      </c>
      <c r="F62" s="982" t="s">
        <v>138</v>
      </c>
      <c r="G62" s="1003" t="s">
        <v>127</v>
      </c>
      <c r="H62" s="982" t="s">
        <v>118</v>
      </c>
      <c r="I62" s="982" t="s">
        <v>138</v>
      </c>
      <c r="J62" s="1003" t="s">
        <v>127</v>
      </c>
      <c r="K62" s="982" t="s">
        <v>118</v>
      </c>
      <c r="L62" s="982" t="s">
        <v>138</v>
      </c>
      <c r="M62" s="1003" t="s">
        <v>127</v>
      </c>
      <c r="N62" s="982" t="s">
        <v>118</v>
      </c>
      <c r="O62" s="982" t="s">
        <v>138</v>
      </c>
      <c r="P62" s="982" t="s">
        <v>127</v>
      </c>
      <c r="Q62" s="982" t="s">
        <v>118</v>
      </c>
      <c r="R62" s="982" t="s">
        <v>138</v>
      </c>
      <c r="S62" s="982" t="s">
        <v>127</v>
      </c>
      <c r="T62" s="982" t="s">
        <v>118</v>
      </c>
      <c r="U62" s="982" t="s">
        <v>138</v>
      </c>
      <c r="V62" s="982" t="s">
        <v>110</v>
      </c>
    </row>
    <row r="63" spans="1:22" ht="20.25" customHeight="1" thickBot="1" x14ac:dyDescent="0.25">
      <c r="A63" s="986"/>
      <c r="B63" s="1001"/>
      <c r="C63" s="983"/>
      <c r="D63" s="1006"/>
      <c r="E63" s="983"/>
      <c r="F63" s="983"/>
      <c r="G63" s="1004"/>
      <c r="H63" s="983"/>
      <c r="I63" s="983"/>
      <c r="J63" s="1004"/>
      <c r="K63" s="983"/>
      <c r="L63" s="983"/>
      <c r="M63" s="1004"/>
      <c r="N63" s="983"/>
      <c r="O63" s="983"/>
      <c r="P63" s="983"/>
      <c r="Q63" s="983"/>
      <c r="R63" s="983"/>
      <c r="S63" s="983"/>
      <c r="T63" s="983"/>
      <c r="U63" s="983"/>
      <c r="V63" s="983"/>
    </row>
    <row r="64" spans="1:22" ht="13.5" thickTop="1" x14ac:dyDescent="0.2">
      <c r="D64" s="448"/>
      <c r="E64" s="194"/>
      <c r="F64" s="194"/>
      <c r="G64" s="362"/>
      <c r="H64" s="194"/>
      <c r="I64" s="194"/>
      <c r="J64" s="362"/>
      <c r="K64" s="194"/>
      <c r="L64" s="194"/>
      <c r="M64" s="362"/>
      <c r="N64" s="194"/>
      <c r="O64" s="194"/>
      <c r="P64" s="620"/>
      <c r="Q64" s="194"/>
      <c r="R64" s="194"/>
      <c r="S64" s="194"/>
      <c r="T64" s="194"/>
      <c r="U64" s="194"/>
      <c r="V64" s="194">
        <f t="shared" ref="V64:V70" si="5">SUM(E64,H64,K64,N64,Q64,T64)</f>
        <v>0</v>
      </c>
    </row>
    <row r="65" spans="1:22" x14ac:dyDescent="0.2">
      <c r="A65" s="194"/>
      <c r="B65" s="613"/>
      <c r="C65" s="194"/>
      <c r="D65" s="448"/>
      <c r="E65" s="194"/>
      <c r="F65" s="194"/>
      <c r="G65" s="362"/>
      <c r="H65" s="194"/>
      <c r="I65" s="194"/>
      <c r="J65" s="362"/>
      <c r="K65" s="194"/>
      <c r="L65" s="194"/>
      <c r="M65" s="362"/>
      <c r="N65" s="194"/>
      <c r="O65" s="194"/>
      <c r="P65" s="194"/>
      <c r="Q65" s="194"/>
      <c r="R65" s="194"/>
      <c r="S65" s="194"/>
      <c r="T65" s="194"/>
      <c r="U65" s="194"/>
      <c r="V65" s="194">
        <f t="shared" si="5"/>
        <v>0</v>
      </c>
    </row>
    <row r="66" spans="1:22" x14ac:dyDescent="0.2">
      <c r="A66" s="194"/>
      <c r="B66" s="613"/>
      <c r="C66" s="194"/>
      <c r="D66" s="448"/>
      <c r="E66" s="194"/>
      <c r="F66" s="194"/>
      <c r="G66" s="362"/>
      <c r="H66" s="194"/>
      <c r="I66" s="194"/>
      <c r="J66" s="362"/>
      <c r="K66" s="194"/>
      <c r="L66" s="194"/>
      <c r="M66" s="362"/>
      <c r="N66" s="194"/>
      <c r="O66" s="194"/>
      <c r="P66" s="194"/>
      <c r="Q66" s="194"/>
      <c r="R66" s="194"/>
      <c r="S66" s="194"/>
      <c r="T66" s="194"/>
      <c r="U66" s="194"/>
      <c r="V66" s="194">
        <f t="shared" si="5"/>
        <v>0</v>
      </c>
    </row>
    <row r="67" spans="1:22" x14ac:dyDescent="0.2">
      <c r="A67" s="194"/>
      <c r="B67" s="613"/>
      <c r="C67" s="194"/>
      <c r="D67" s="448"/>
      <c r="E67" s="194"/>
      <c r="F67" s="194"/>
      <c r="G67" s="362"/>
      <c r="H67" s="194"/>
      <c r="I67" s="194"/>
      <c r="J67" s="362"/>
      <c r="K67" s="194"/>
      <c r="L67" s="194"/>
      <c r="M67" s="362"/>
      <c r="N67" s="194"/>
      <c r="O67" s="194"/>
      <c r="P67" s="194"/>
      <c r="Q67" s="194"/>
      <c r="R67" s="194"/>
      <c r="S67" s="194"/>
      <c r="T67" s="194"/>
      <c r="U67" s="194"/>
      <c r="V67" s="194">
        <f t="shared" si="5"/>
        <v>0</v>
      </c>
    </row>
    <row r="68" spans="1:22" x14ac:dyDescent="0.2">
      <c r="A68" s="194"/>
      <c r="B68" s="613"/>
      <c r="C68" s="194"/>
      <c r="D68" s="448"/>
      <c r="E68" s="194"/>
      <c r="F68" s="194"/>
      <c r="G68" s="362"/>
      <c r="H68" s="194"/>
      <c r="I68" s="194"/>
      <c r="J68" s="362"/>
      <c r="K68" s="194"/>
      <c r="L68" s="194"/>
      <c r="M68" s="362"/>
      <c r="N68" s="194"/>
      <c r="O68" s="194"/>
      <c r="P68" s="194"/>
      <c r="Q68" s="194"/>
      <c r="R68" s="194"/>
      <c r="S68" s="194"/>
      <c r="T68" s="194"/>
      <c r="U68" s="194"/>
      <c r="V68" s="194">
        <f t="shared" si="5"/>
        <v>0</v>
      </c>
    </row>
    <row r="69" spans="1:22" x14ac:dyDescent="0.2">
      <c r="A69" s="194"/>
      <c r="B69" s="613"/>
      <c r="C69" s="194"/>
      <c r="D69" s="448"/>
      <c r="E69" s="194"/>
      <c r="F69" s="194"/>
      <c r="G69" s="362"/>
      <c r="H69" s="194"/>
      <c r="I69" s="194"/>
      <c r="J69" s="362"/>
      <c r="K69" s="194"/>
      <c r="L69" s="194"/>
      <c r="M69" s="362"/>
      <c r="N69" s="194"/>
      <c r="O69" s="194"/>
      <c r="P69" s="194"/>
      <c r="Q69" s="194"/>
      <c r="R69" s="194"/>
      <c r="S69" s="194"/>
      <c r="T69" s="194"/>
      <c r="U69" s="194"/>
      <c r="V69" s="194">
        <f t="shared" si="5"/>
        <v>0</v>
      </c>
    </row>
    <row r="70" spans="1:22" x14ac:dyDescent="0.2">
      <c r="A70" s="194"/>
      <c r="B70" s="613"/>
      <c r="C70" s="194"/>
      <c r="D70" s="448"/>
      <c r="E70" s="194"/>
      <c r="F70" s="194"/>
      <c r="G70" s="362"/>
      <c r="H70" s="194"/>
      <c r="I70" s="194"/>
      <c r="J70" s="362"/>
      <c r="K70" s="194"/>
      <c r="L70" s="194"/>
      <c r="M70" s="362"/>
      <c r="N70" s="194"/>
      <c r="O70" s="194"/>
      <c r="P70" s="194"/>
      <c r="Q70" s="194"/>
      <c r="R70" s="194"/>
      <c r="S70" s="194"/>
      <c r="T70" s="194"/>
      <c r="U70" s="194"/>
      <c r="V70" s="194">
        <f t="shared" si="5"/>
        <v>0</v>
      </c>
    </row>
    <row r="71" spans="1:22" ht="13.5" thickBot="1" x14ac:dyDescent="0.25">
      <c r="A71" s="249" t="s">
        <v>92</v>
      </c>
      <c r="B71" s="614"/>
      <c r="C71" s="250"/>
      <c r="D71" s="450"/>
      <c r="E71" s="250"/>
      <c r="F71" s="250"/>
      <c r="G71" s="272"/>
      <c r="H71" s="250"/>
      <c r="I71" s="250"/>
      <c r="J71" s="272"/>
      <c r="K71" s="250"/>
      <c r="L71" s="250"/>
      <c r="M71" s="272"/>
      <c r="N71" s="250"/>
      <c r="O71" s="250"/>
      <c r="P71" s="250"/>
      <c r="Q71" s="250"/>
      <c r="R71" s="250"/>
      <c r="S71" s="250"/>
      <c r="T71" s="250"/>
      <c r="U71" s="250"/>
      <c r="V71" s="250">
        <f>SUM(V64:V70)</f>
        <v>0</v>
      </c>
    </row>
    <row r="72" spans="1:22" ht="13.5" customHeight="1" thickTop="1" x14ac:dyDescent="0.2">
      <c r="A72" s="998" t="s">
        <v>128</v>
      </c>
      <c r="B72" s="1011" t="s">
        <v>34</v>
      </c>
      <c r="C72" s="1013" t="s">
        <v>165</v>
      </c>
      <c r="D72" s="1015" t="s">
        <v>127</v>
      </c>
      <c r="E72" s="1009" t="s">
        <v>118</v>
      </c>
      <c r="F72" s="1009" t="s">
        <v>138</v>
      </c>
      <c r="G72" s="1017" t="s">
        <v>127</v>
      </c>
      <c r="H72" s="1009" t="s">
        <v>118</v>
      </c>
      <c r="I72" s="1009" t="s">
        <v>138</v>
      </c>
      <c r="J72" s="1017" t="s">
        <v>127</v>
      </c>
      <c r="K72" s="1009" t="s">
        <v>118</v>
      </c>
      <c r="L72" s="1009" t="s">
        <v>138</v>
      </c>
      <c r="M72" s="1017" t="s">
        <v>127</v>
      </c>
      <c r="N72" s="1009" t="s">
        <v>118</v>
      </c>
      <c r="O72" s="1009" t="s">
        <v>138</v>
      </c>
      <c r="P72" s="1009" t="s">
        <v>127</v>
      </c>
      <c r="Q72" s="1009" t="s">
        <v>118</v>
      </c>
      <c r="R72" s="1009" t="s">
        <v>138</v>
      </c>
      <c r="S72" s="1009" t="s">
        <v>127</v>
      </c>
      <c r="T72" s="1009" t="s">
        <v>118</v>
      </c>
      <c r="U72" s="1009" t="s">
        <v>138</v>
      </c>
      <c r="V72" s="1009" t="s">
        <v>110</v>
      </c>
    </row>
    <row r="73" spans="1:22" ht="20.25" customHeight="1" thickBot="1" x14ac:dyDescent="0.25">
      <c r="A73" s="999"/>
      <c r="B73" s="1012"/>
      <c r="C73" s="1014"/>
      <c r="D73" s="1016"/>
      <c r="E73" s="1010"/>
      <c r="F73" s="1010"/>
      <c r="G73" s="1018"/>
      <c r="H73" s="1010"/>
      <c r="I73" s="1010"/>
      <c r="J73" s="1018"/>
      <c r="K73" s="1010"/>
      <c r="L73" s="1010"/>
      <c r="M73" s="1018"/>
      <c r="N73" s="1010"/>
      <c r="O73" s="1010"/>
      <c r="P73" s="1010"/>
      <c r="Q73" s="1010"/>
      <c r="R73" s="1010"/>
      <c r="S73" s="1010"/>
      <c r="T73" s="1010"/>
      <c r="U73" s="1010"/>
      <c r="V73" s="1010"/>
    </row>
    <row r="74" spans="1:22" ht="13.5" thickTop="1" x14ac:dyDescent="0.2">
      <c r="A74" s="194" t="s">
        <v>802</v>
      </c>
      <c r="B74" s="617" t="s">
        <v>803</v>
      </c>
      <c r="C74" s="194"/>
      <c r="D74" s="448">
        <v>44867</v>
      </c>
      <c r="E74" s="194">
        <v>8</v>
      </c>
      <c r="F74" s="194" t="s">
        <v>418</v>
      </c>
      <c r="G74" s="362"/>
      <c r="H74" s="194"/>
      <c r="I74" s="194"/>
      <c r="J74" s="362"/>
      <c r="K74" s="194"/>
      <c r="L74" s="194"/>
      <c r="M74" s="362"/>
      <c r="N74" s="194"/>
      <c r="O74" s="194"/>
      <c r="P74" s="194"/>
      <c r="Q74" s="194"/>
      <c r="R74" s="194"/>
      <c r="S74" s="194"/>
      <c r="T74" s="194"/>
      <c r="U74" s="194"/>
      <c r="V74" s="361">
        <f t="shared" ref="V74" si="6">SUM(E74,H74,K74,N74,Q74,T74)</f>
        <v>8</v>
      </c>
    </row>
    <row r="75" spans="1:22" x14ac:dyDescent="0.2">
      <c r="A75" s="456" t="s">
        <v>805</v>
      </c>
      <c r="B75" s="618" t="s">
        <v>804</v>
      </c>
      <c r="C75" s="257"/>
      <c r="D75" s="452">
        <v>44874</v>
      </c>
      <c r="E75" s="257">
        <v>6</v>
      </c>
      <c r="F75" s="257" t="s">
        <v>418</v>
      </c>
      <c r="G75" s="273">
        <v>44875</v>
      </c>
      <c r="H75" s="257">
        <v>2</v>
      </c>
      <c r="I75" s="257" t="s">
        <v>418</v>
      </c>
      <c r="J75" s="273">
        <v>44875</v>
      </c>
      <c r="K75" s="257">
        <v>10</v>
      </c>
      <c r="L75" s="257"/>
      <c r="M75" s="273"/>
      <c r="N75" s="257"/>
      <c r="O75" s="257"/>
      <c r="P75" s="257"/>
      <c r="Q75" s="257"/>
      <c r="R75" s="257"/>
      <c r="S75" s="257"/>
      <c r="T75" s="257"/>
      <c r="U75" s="257"/>
      <c r="V75" s="257">
        <f>SUM(E75,H75,K75,N75,Q75,T75)</f>
        <v>18</v>
      </c>
    </row>
    <row r="76" spans="1:22" x14ac:dyDescent="0.2">
      <c r="A76" s="456"/>
      <c r="B76" s="618"/>
      <c r="C76" s="257"/>
      <c r="D76" s="452"/>
      <c r="E76" s="257"/>
      <c r="F76" s="257"/>
      <c r="G76" s="273"/>
      <c r="H76" s="257"/>
      <c r="I76" s="257"/>
      <c r="J76" s="273"/>
      <c r="K76" s="257"/>
      <c r="L76" s="257"/>
      <c r="M76" s="273"/>
      <c r="N76" s="257"/>
      <c r="O76" s="257"/>
      <c r="P76" s="257"/>
      <c r="Q76" s="257"/>
      <c r="R76" s="257"/>
      <c r="S76" s="257"/>
      <c r="T76" s="257"/>
      <c r="U76" s="257"/>
      <c r="V76" s="257">
        <f>SUM(E76,H76,K76,N76,Q76,T76)</f>
        <v>0</v>
      </c>
    </row>
    <row r="77" spans="1:22" x14ac:dyDescent="0.2">
      <c r="A77" s="456"/>
      <c r="B77" s="618"/>
      <c r="C77" s="257"/>
      <c r="D77" s="452"/>
      <c r="E77" s="257"/>
      <c r="F77" s="257"/>
      <c r="G77" s="273"/>
      <c r="H77" s="257"/>
      <c r="I77" s="257"/>
      <c r="J77" s="273"/>
      <c r="K77" s="257"/>
      <c r="L77" s="257"/>
      <c r="M77" s="273"/>
      <c r="N77" s="257"/>
      <c r="O77" s="257"/>
      <c r="P77" s="257"/>
      <c r="Q77" s="257"/>
      <c r="R77" s="257"/>
      <c r="S77" s="257"/>
      <c r="T77" s="257"/>
      <c r="U77" s="257"/>
      <c r="V77" s="257"/>
    </row>
    <row r="78" spans="1:22" x14ac:dyDescent="0.2">
      <c r="A78" s="456"/>
      <c r="B78" s="618"/>
      <c r="C78" s="257"/>
      <c r="D78" s="452"/>
      <c r="E78" s="257"/>
      <c r="F78" s="257"/>
      <c r="G78" s="273"/>
      <c r="H78" s="257"/>
      <c r="I78" s="257"/>
      <c r="J78" s="273"/>
      <c r="K78" s="257"/>
      <c r="L78" s="257"/>
      <c r="M78" s="273"/>
      <c r="N78" s="257"/>
      <c r="O78" s="257"/>
      <c r="P78" s="257"/>
      <c r="Q78" s="257"/>
      <c r="R78" s="257"/>
      <c r="S78" s="257"/>
      <c r="T78" s="257"/>
      <c r="U78" s="257"/>
      <c r="V78" s="257"/>
    </row>
    <row r="79" spans="1:22" x14ac:dyDescent="0.2">
      <c r="A79" s="456"/>
      <c r="B79" s="618"/>
      <c r="C79" s="257"/>
      <c r="D79" s="452"/>
      <c r="E79" s="257"/>
      <c r="F79" s="257"/>
      <c r="G79" s="273"/>
      <c r="H79" s="257"/>
      <c r="I79" s="257"/>
      <c r="J79" s="273"/>
      <c r="K79" s="257"/>
      <c r="L79" s="257"/>
      <c r="M79" s="273"/>
      <c r="N79" s="257"/>
      <c r="O79" s="257"/>
      <c r="P79" s="257"/>
      <c r="Q79" s="257"/>
      <c r="R79" s="257"/>
      <c r="S79" s="257"/>
      <c r="T79" s="257"/>
      <c r="U79" s="257"/>
      <c r="V79" s="257"/>
    </row>
    <row r="80" spans="1:22" x14ac:dyDescent="0.2">
      <c r="A80" s="456"/>
      <c r="B80" s="618"/>
      <c r="C80" s="257"/>
      <c r="D80" s="452"/>
      <c r="E80" s="257"/>
      <c r="F80" s="257"/>
      <c r="G80" s="273"/>
      <c r="H80" s="257"/>
      <c r="I80" s="257"/>
      <c r="J80" s="273"/>
      <c r="K80" s="257"/>
      <c r="L80" s="257"/>
      <c r="M80" s="273"/>
      <c r="N80" s="257"/>
      <c r="O80" s="257"/>
      <c r="P80" s="257"/>
      <c r="Q80" s="257"/>
      <c r="R80" s="257"/>
      <c r="S80" s="257"/>
      <c r="T80" s="257"/>
      <c r="U80" s="257"/>
      <c r="V80" s="257"/>
    </row>
    <row r="81" spans="1:22" ht="13.5" thickBot="1" x14ac:dyDescent="0.25">
      <c r="A81" s="258" t="s">
        <v>92</v>
      </c>
      <c r="B81" s="619"/>
      <c r="C81" s="259"/>
      <c r="D81" s="453"/>
      <c r="E81" s="259"/>
      <c r="F81" s="259"/>
      <c r="G81" s="274"/>
      <c r="H81" s="259"/>
      <c r="I81" s="259"/>
      <c r="J81" s="274"/>
      <c r="K81" s="259"/>
      <c r="L81" s="259"/>
      <c r="M81" s="274"/>
      <c r="N81" s="259"/>
      <c r="O81" s="259"/>
      <c r="P81" s="259"/>
      <c r="Q81" s="259"/>
      <c r="R81" s="259"/>
      <c r="S81" s="259"/>
      <c r="T81" s="259"/>
      <c r="U81" s="260"/>
      <c r="V81" s="250">
        <f>SUM(V74:V80)</f>
        <v>26</v>
      </c>
    </row>
    <row r="82" spans="1:22" ht="13.5" customHeight="1" thickTop="1" x14ac:dyDescent="0.2">
      <c r="A82" s="987" t="s">
        <v>117</v>
      </c>
      <c r="B82" s="1021" t="s">
        <v>34</v>
      </c>
      <c r="C82" s="1023" t="s">
        <v>165</v>
      </c>
      <c r="D82" s="1025" t="s">
        <v>127</v>
      </c>
      <c r="E82" s="1019" t="s">
        <v>118</v>
      </c>
      <c r="F82" s="1019" t="s">
        <v>138</v>
      </c>
      <c r="G82" s="1027" t="s">
        <v>127</v>
      </c>
      <c r="H82" s="1019" t="s">
        <v>118</v>
      </c>
      <c r="I82" s="1019" t="s">
        <v>138</v>
      </c>
      <c r="J82" s="1027" t="s">
        <v>127</v>
      </c>
      <c r="K82" s="1019" t="s">
        <v>118</v>
      </c>
      <c r="L82" s="1019" t="s">
        <v>138</v>
      </c>
      <c r="M82" s="1027" t="s">
        <v>127</v>
      </c>
      <c r="N82" s="1019" t="s">
        <v>118</v>
      </c>
      <c r="O82" s="1019" t="s">
        <v>138</v>
      </c>
      <c r="P82" s="1019" t="s">
        <v>127</v>
      </c>
      <c r="Q82" s="1019" t="s">
        <v>118</v>
      </c>
      <c r="R82" s="1019" t="s">
        <v>138</v>
      </c>
      <c r="S82" s="1019" t="s">
        <v>127</v>
      </c>
      <c r="T82" s="1019" t="s">
        <v>118</v>
      </c>
      <c r="U82" s="1019" t="s">
        <v>138</v>
      </c>
      <c r="V82" s="1019" t="s">
        <v>110</v>
      </c>
    </row>
    <row r="83" spans="1:22" ht="20.25" customHeight="1" thickBot="1" x14ac:dyDescent="0.25">
      <c r="A83" s="988"/>
      <c r="B83" s="1022"/>
      <c r="C83" s="1024"/>
      <c r="D83" s="1026"/>
      <c r="E83" s="1020"/>
      <c r="F83" s="1020"/>
      <c r="G83" s="1028"/>
      <c r="H83" s="1020"/>
      <c r="I83" s="1020"/>
      <c r="J83" s="1028"/>
      <c r="K83" s="1020"/>
      <c r="L83" s="1020"/>
      <c r="M83" s="1028"/>
      <c r="N83" s="1020"/>
      <c r="O83" s="1020"/>
      <c r="P83" s="1020"/>
      <c r="Q83" s="1020"/>
      <c r="R83" s="1020"/>
      <c r="S83" s="1020"/>
      <c r="T83" s="1020"/>
      <c r="U83" s="1020"/>
      <c r="V83" s="1020"/>
    </row>
    <row r="84" spans="1:22" ht="13.5" thickTop="1" x14ac:dyDescent="0.2">
      <c r="A84" s="194"/>
      <c r="B84" s="613"/>
      <c r="C84" s="194"/>
      <c r="D84" s="448"/>
      <c r="E84" s="194"/>
      <c r="F84" s="194"/>
      <c r="G84" s="362"/>
      <c r="H84" s="194"/>
      <c r="I84" s="194"/>
      <c r="J84" s="362"/>
      <c r="K84" s="194"/>
      <c r="L84" s="194"/>
      <c r="M84" s="362"/>
      <c r="N84" s="194"/>
      <c r="O84" s="194"/>
      <c r="P84" s="194"/>
      <c r="Q84" s="194"/>
      <c r="R84" s="194"/>
      <c r="S84" s="194"/>
      <c r="T84" s="194"/>
      <c r="U84" s="194"/>
      <c r="V84" s="194">
        <f t="shared" ref="V84:V90" si="7">SUM(E84,H84,K84,N84,Q84,T84)</f>
        <v>0</v>
      </c>
    </row>
    <row r="85" spans="1:22" x14ac:dyDescent="0.2">
      <c r="A85" s="194" t="s">
        <v>388</v>
      </c>
      <c r="B85" s="613" t="s">
        <v>422</v>
      </c>
      <c r="C85" s="361"/>
      <c r="D85" s="454">
        <v>44677</v>
      </c>
      <c r="E85" s="621">
        <v>175</v>
      </c>
      <c r="F85" s="194" t="s">
        <v>180</v>
      </c>
      <c r="G85" s="192"/>
      <c r="H85" s="192"/>
      <c r="I85" s="194"/>
      <c r="J85" s="192"/>
      <c r="K85" s="193"/>
      <c r="L85" s="194"/>
      <c r="M85" s="192"/>
      <c r="N85" s="193"/>
      <c r="O85" s="194"/>
      <c r="P85" s="192"/>
      <c r="Q85" s="193"/>
      <c r="R85" s="194"/>
      <c r="S85" s="192"/>
      <c r="T85" s="193"/>
      <c r="U85" s="194"/>
      <c r="V85" s="194">
        <f t="shared" si="7"/>
        <v>175</v>
      </c>
    </row>
    <row r="86" spans="1:22" x14ac:dyDescent="0.2">
      <c r="A86" s="194"/>
      <c r="B86" s="613"/>
      <c r="C86" s="194"/>
      <c r="D86" s="448"/>
      <c r="E86" s="194"/>
      <c r="F86" s="194"/>
      <c r="G86" s="362"/>
      <c r="H86" s="194"/>
      <c r="I86" s="194"/>
      <c r="J86" s="362"/>
      <c r="K86" s="194"/>
      <c r="L86" s="194"/>
      <c r="M86" s="362"/>
      <c r="N86" s="194"/>
      <c r="O86" s="194"/>
      <c r="P86" s="194"/>
      <c r="Q86" s="194"/>
      <c r="R86" s="194"/>
      <c r="S86" s="194"/>
      <c r="T86" s="194"/>
      <c r="U86" s="194"/>
      <c r="V86" s="194">
        <f t="shared" si="7"/>
        <v>0</v>
      </c>
    </row>
    <row r="87" spans="1:22" x14ac:dyDescent="0.2">
      <c r="A87" s="194"/>
      <c r="B87" s="613"/>
      <c r="C87" s="194"/>
      <c r="D87" s="448"/>
      <c r="E87" s="194"/>
      <c r="F87" s="194"/>
      <c r="G87" s="362"/>
      <c r="H87" s="194"/>
      <c r="I87" s="194"/>
      <c r="J87" s="362"/>
      <c r="K87" s="194"/>
      <c r="L87" s="194"/>
      <c r="M87" s="362"/>
      <c r="N87" s="194"/>
      <c r="O87" s="194"/>
      <c r="P87" s="194"/>
      <c r="Q87" s="194"/>
      <c r="R87" s="194"/>
      <c r="S87" s="194"/>
      <c r="T87" s="194"/>
      <c r="U87" s="194"/>
      <c r="V87" s="194">
        <f t="shared" si="7"/>
        <v>0</v>
      </c>
    </row>
    <row r="88" spans="1:22" x14ac:dyDescent="0.2">
      <c r="A88" s="194"/>
      <c r="B88" s="613"/>
      <c r="C88" s="194"/>
      <c r="D88" s="448"/>
      <c r="E88" s="194"/>
      <c r="F88" s="194"/>
      <c r="G88" s="362"/>
      <c r="H88" s="194"/>
      <c r="I88" s="194"/>
      <c r="J88" s="362"/>
      <c r="K88" s="194"/>
      <c r="L88" s="194"/>
      <c r="M88" s="362"/>
      <c r="N88" s="194"/>
      <c r="O88" s="194"/>
      <c r="P88" s="194"/>
      <c r="Q88" s="194"/>
      <c r="R88" s="194"/>
      <c r="S88" s="194"/>
      <c r="T88" s="194"/>
      <c r="U88" s="194"/>
      <c r="V88" s="194">
        <f t="shared" si="7"/>
        <v>0</v>
      </c>
    </row>
    <row r="89" spans="1:22" x14ac:dyDescent="0.2">
      <c r="A89" s="194"/>
      <c r="B89" s="613"/>
      <c r="C89" s="194"/>
      <c r="D89" s="448"/>
      <c r="E89" s="194"/>
      <c r="F89" s="194"/>
      <c r="G89" s="362"/>
      <c r="H89" s="194"/>
      <c r="I89" s="194"/>
      <c r="J89" s="362"/>
      <c r="K89" s="194"/>
      <c r="L89" s="194"/>
      <c r="M89" s="362"/>
      <c r="N89" s="194"/>
      <c r="O89" s="194"/>
      <c r="P89" s="194"/>
      <c r="Q89" s="194"/>
      <c r="R89" s="194"/>
      <c r="S89" s="194"/>
      <c r="T89" s="194"/>
      <c r="U89" s="194"/>
      <c r="V89" s="194">
        <f t="shared" si="7"/>
        <v>0</v>
      </c>
    </row>
    <row r="90" spans="1:22" x14ac:dyDescent="0.2">
      <c r="A90" s="194"/>
      <c r="B90" s="613"/>
      <c r="C90" s="194"/>
      <c r="D90" s="448"/>
      <c r="E90" s="194"/>
      <c r="F90" s="194"/>
      <c r="G90" s="362"/>
      <c r="H90" s="194"/>
      <c r="I90" s="194"/>
      <c r="J90" s="362"/>
      <c r="K90" s="194"/>
      <c r="L90" s="194"/>
      <c r="M90" s="362"/>
      <c r="N90" s="194"/>
      <c r="O90" s="194"/>
      <c r="P90" s="194"/>
      <c r="Q90" s="194"/>
      <c r="R90" s="194"/>
      <c r="S90" s="194"/>
      <c r="T90" s="194"/>
      <c r="U90" s="194"/>
      <c r="V90" s="194">
        <f t="shared" si="7"/>
        <v>0</v>
      </c>
    </row>
    <row r="91" spans="1:22" x14ac:dyDescent="0.2">
      <c r="A91" s="249" t="s">
        <v>92</v>
      </c>
      <c r="B91" s="614"/>
      <c r="C91" s="250"/>
      <c r="D91" s="450"/>
      <c r="E91" s="250"/>
      <c r="F91" s="250"/>
      <c r="G91" s="272"/>
      <c r="H91" s="250"/>
      <c r="I91" s="250"/>
      <c r="J91" s="272"/>
      <c r="K91" s="250"/>
      <c r="L91" s="250"/>
      <c r="M91" s="272"/>
      <c r="N91" s="250"/>
      <c r="O91" s="250"/>
      <c r="P91" s="250"/>
      <c r="Q91" s="250"/>
      <c r="R91" s="250"/>
      <c r="S91" s="250"/>
      <c r="T91" s="250"/>
      <c r="U91" s="250"/>
      <c r="V91" s="250">
        <f>SUM(V84:V90)</f>
        <v>175</v>
      </c>
    </row>
  </sheetData>
  <mergeCells count="177">
    <mergeCell ref="V82:V83"/>
    <mergeCell ref="Q82:Q83"/>
    <mergeCell ref="R82:R83"/>
    <mergeCell ref="S82:S83"/>
    <mergeCell ref="T82:T83"/>
    <mergeCell ref="U82:U83"/>
    <mergeCell ref="V72:V7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72:Q73"/>
    <mergeCell ref="R72:R73"/>
    <mergeCell ref="S72:S73"/>
    <mergeCell ref="T72:T73"/>
    <mergeCell ref="U72:U73"/>
    <mergeCell ref="V62:V6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62:Q63"/>
    <mergeCell ref="R62:R63"/>
    <mergeCell ref="S62:S63"/>
    <mergeCell ref="T62:T63"/>
    <mergeCell ref="U62:U63"/>
    <mergeCell ref="V52:V5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52:Q53"/>
    <mergeCell ref="R52:R53"/>
    <mergeCell ref="S52:S53"/>
    <mergeCell ref="T52:T53"/>
    <mergeCell ref="U52:U53"/>
    <mergeCell ref="K52:K53"/>
    <mergeCell ref="L52:L53"/>
    <mergeCell ref="M52:M53"/>
    <mergeCell ref="N52:N53"/>
    <mergeCell ref="O52:O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V33:V34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33:Q34"/>
    <mergeCell ref="R33:R34"/>
    <mergeCell ref="S33:S34"/>
    <mergeCell ref="T33:T34"/>
    <mergeCell ref="U33:U34"/>
    <mergeCell ref="V42:V43"/>
    <mergeCell ref="T42:T43"/>
    <mergeCell ref="U42:U43"/>
    <mergeCell ref="V9:V10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9:Q10"/>
    <mergeCell ref="R9:R10"/>
    <mergeCell ref="S9:S10"/>
    <mergeCell ref="T9:T10"/>
    <mergeCell ref="U9:U10"/>
    <mergeCell ref="U21:U22"/>
    <mergeCell ref="B9:B10"/>
    <mergeCell ref="C9:C10"/>
    <mergeCell ref="M9:M10"/>
    <mergeCell ref="N9:N10"/>
    <mergeCell ref="O9:O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62:A63"/>
    <mergeCell ref="A82:A83"/>
    <mergeCell ref="A52:A53"/>
    <mergeCell ref="A2:B6"/>
    <mergeCell ref="A9:A10"/>
    <mergeCell ref="A21:A22"/>
    <mergeCell ref="A33:A34"/>
    <mergeCell ref="A42:A43"/>
    <mergeCell ref="V21:V22"/>
    <mergeCell ref="A72:A73"/>
    <mergeCell ref="B21:B22"/>
    <mergeCell ref="C21:C22"/>
    <mergeCell ref="D21:D22"/>
    <mergeCell ref="E21:E22"/>
    <mergeCell ref="K21:K22"/>
    <mergeCell ref="L21:L22"/>
    <mergeCell ref="M21:M22"/>
    <mergeCell ref="N21:N22"/>
    <mergeCell ref="O21:O22"/>
    <mergeCell ref="F21:F22"/>
    <mergeCell ref="G21:G22"/>
    <mergeCell ref="H21:H22"/>
    <mergeCell ref="I21:I22"/>
    <mergeCell ref="J21:J22"/>
    <mergeCell ref="P9:P10"/>
    <mergeCell ref="P52:P53"/>
    <mergeCell ref="S42:S43"/>
    <mergeCell ref="R42:R43"/>
    <mergeCell ref="Q42:Q43"/>
    <mergeCell ref="T21:T22"/>
    <mergeCell ref="S21:S22"/>
    <mergeCell ref="R21:R22"/>
    <mergeCell ref="Q21:Q22"/>
    <mergeCell ref="P21:P22"/>
  </mergeCells>
  <phoneticPr fontId="47" type="noConversion"/>
  <dataValidations count="2">
    <dataValidation type="list" allowBlank="1" showInputMessage="1" showErrorMessage="1" sqref="L84:L90 F84:F90 I84:I90 O84:O90 R84:R90 U84:U90 U64:U70 U35:U40 U23:U31 R64:R70 R35:R40 R23:R31 O64:O70 O35:O40 O23:O31 I64:I70 I35:I40 I23:I31 F64:F70 F35:F40 F23:F31 L64:L70 L35:L40 U55:U60 L74:L81 L55:L60 L23:L31 F55:F60 I74:I81 I55:I60 O74:O81 O55:O60 R74:R81 R55:R60 U74:U81 F74:F81 L44:L50 U44:U50 O44:O50 R44:R50 I44:I50 F44:F50" xr:uid="{00000000-0002-0000-0800-000000000000}">
      <formula1>"Yes, No"</formula1>
    </dataValidation>
    <dataValidation type="list" allowBlank="1" showInputMessage="1" showErrorMessage="1" promptTitle="Yes, No" sqref="L11:L19 U11:U19 R11:R19 O11:O19 I11:I19 F11:F19" xr:uid="{00000000-0002-0000-0800-000001000000}">
      <formula1>"Yes, No"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TIDC</vt:lpstr>
      <vt:lpstr>BTF</vt:lpstr>
      <vt:lpstr>NPS</vt:lpstr>
      <vt:lpstr>FWS</vt:lpstr>
      <vt:lpstr>County</vt:lpstr>
      <vt:lpstr>State</vt:lpstr>
      <vt:lpstr>False Alarm</vt:lpstr>
      <vt:lpstr>Piles </vt:lpstr>
      <vt:lpstr>RX Acres</vt:lpstr>
      <vt:lpstr>Abandoned-Non-Escape Campfire</vt:lpstr>
      <vt:lpstr>Campfire-Fire Restrictions</vt:lpstr>
      <vt:lpstr>Support</vt:lpstr>
      <vt:lpstr>Mechanized Use</vt:lpstr>
      <vt:lpstr>Red Lights &amp; Siren use</vt:lpstr>
    </vt:vector>
  </TitlesOfParts>
  <Company>Department of Interior, 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jejones</dc:creator>
  <cp:lastModifiedBy>Erin Martin</cp:lastModifiedBy>
  <cp:lastPrinted>2017-10-25T15:16:44Z</cp:lastPrinted>
  <dcterms:created xsi:type="dcterms:W3CDTF">2012-09-14T02:22:26Z</dcterms:created>
  <dcterms:modified xsi:type="dcterms:W3CDTF">2023-01-03T21:50:46Z</dcterms:modified>
</cp:coreProperties>
</file>